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19\ESALIENS\_SPRAWOZDANIA\dla TFI\"/>
    </mc:Choice>
  </mc:AlternateContent>
  <bookViews>
    <workbookView xWindow="240" yWindow="156" windowWidth="17160" windowHeight="9432" tabRatio="734" activeTab="4"/>
  </bookViews>
  <sheets>
    <sheet name="tabela glowna" sheetId="1" r:id="rId1"/>
    <sheet name="tabele uzupelniajace" sheetId="2" r:id="rId2"/>
    <sheet name="bilans" sheetId="4" r:id="rId3"/>
    <sheet name="rachunek wyniku" sheetId="5" r:id="rId4"/>
    <sheet name="zestawienie_zmian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sf1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__sf1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_bdm.162F3D8259E04D9BA52BFD1E1467CAAC.edm" hidden="1">#REF!</definedName>
    <definedName name="_bdm.180994C5D3594B999FF04FCC4860C28F.edm" hidden="1">#REF!</definedName>
    <definedName name="_bdm.D64B4959F20542518062295EEBAA2787.edm" hidden="1">#REF!</definedName>
    <definedName name="_bdm.D7199158CF414F5799A3C441E9439996.edm" hidden="1">#REF!</definedName>
    <definedName name="_xlnm._FilterDatabase" localSheetId="1" hidden="1">'tabele uzupelniajace'!$A$2:$J$68</definedName>
    <definedName name="_Key1" hidden="1">#REF!</definedName>
    <definedName name="_Order1" hidden="1">255</definedName>
    <definedName name="_Order2" hidden="1">255</definedName>
    <definedName name="_sf1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_Sort" hidden="1">#REF!</definedName>
    <definedName name="_vv444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A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aa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aaaaa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ab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Accrual" hidden="1">'[1]Data Range'!$A$3:$A$31</definedName>
    <definedName name="ad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ae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aedfhg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af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as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asd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asdf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asdfa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avo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Avoi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avoir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Avoirfis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B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BLPI1" hidden="1">#REF!</definedName>
    <definedName name="BLPI10" hidden="1">#REF!</definedName>
    <definedName name="BLPI11" hidden="1">#REF!</definedName>
    <definedName name="BLPI12" hidden="1">#REF!</definedName>
    <definedName name="BLPI13" hidden="1">#REF!</definedName>
    <definedName name="BLPI14" hidden="1">#REF!</definedName>
    <definedName name="BLPI15" hidden="1">#REF!</definedName>
    <definedName name="BLPI16" hidden="1">#REF!</definedName>
    <definedName name="BLPI17" hidden="1">#REF!</definedName>
    <definedName name="BLPI18" hidden="1">#REF!</definedName>
    <definedName name="BLPI19" hidden="1">#REF!</definedName>
    <definedName name="BLPI2" hidden="1">#REF!</definedName>
    <definedName name="BLPI20" hidden="1">#REF!</definedName>
    <definedName name="BLPI21" hidden="1">#REF!</definedName>
    <definedName name="BLPI22" hidden="1">#REF!</definedName>
    <definedName name="BLPI23" hidden="1">#REF!</definedName>
    <definedName name="BLPI24" hidden="1">#REF!</definedName>
    <definedName name="BLPI25" hidden="1">#REF!</definedName>
    <definedName name="BLPI26" hidden="1">#REF!</definedName>
    <definedName name="BLPI27" hidden="1">#REF!</definedName>
    <definedName name="BLPI28" hidden="1">#REF!</definedName>
    <definedName name="BLPI29" hidden="1">#REF!</definedName>
    <definedName name="BLPI3" hidden="1">#REF!</definedName>
    <definedName name="BLPI30" hidden="1">#REF!</definedName>
    <definedName name="BLPI31" hidden="1">#REF!</definedName>
    <definedName name="BLPI32" hidden="1">#REF!</definedName>
    <definedName name="BLPI33" hidden="1">#REF!</definedName>
    <definedName name="BLPI34" hidden="1">#REF!</definedName>
    <definedName name="BLPI35" hidden="1">#REF!</definedName>
    <definedName name="BLPI36" hidden="1">#REF!</definedName>
    <definedName name="BLPI37" hidden="1">#REF!</definedName>
    <definedName name="BLPI38" hidden="1">#REF!</definedName>
    <definedName name="BLPI39" hidden="1">#REF!</definedName>
    <definedName name="BLPI4" hidden="1">#REF!</definedName>
    <definedName name="BLPI40" hidden="1">#REF!</definedName>
    <definedName name="BLPI41" hidden="1">#REF!</definedName>
    <definedName name="BLPI42" hidden="1">#REF!</definedName>
    <definedName name="BLPI43" hidden="1">#REF!</definedName>
    <definedName name="BLPI44" hidden="1">#REF!</definedName>
    <definedName name="BLPI45" hidden="1">#REF!</definedName>
    <definedName name="BLPI46" hidden="1">#REF!</definedName>
    <definedName name="BLPI47" hidden="1">#REF!</definedName>
    <definedName name="BLPI48" hidden="1">#REF!</definedName>
    <definedName name="BLPI49" hidden="1">#REF!</definedName>
    <definedName name="BLPI5" hidden="1">#REF!</definedName>
    <definedName name="BLPI50" hidden="1">#REF!</definedName>
    <definedName name="BLPI51" hidden="1">#REF!</definedName>
    <definedName name="BLPI52" hidden="1">#REF!</definedName>
    <definedName name="BLPI53" hidden="1">#REF!</definedName>
    <definedName name="BLPI54" hidden="1">#REF!</definedName>
    <definedName name="BLPI55" hidden="1">#REF!</definedName>
    <definedName name="BLPI56" hidden="1">#REF!</definedName>
    <definedName name="BLPI57" hidden="1">#REF!</definedName>
    <definedName name="BLPI58" hidden="1">#REF!</definedName>
    <definedName name="BLPI59" hidden="1">#REF!</definedName>
    <definedName name="BLPI6" hidden="1">#REF!</definedName>
    <definedName name="BLPI60" hidden="1">#REF!</definedName>
    <definedName name="BLPI61" hidden="1">#REF!</definedName>
    <definedName name="BLPI62" hidden="1">#REF!</definedName>
    <definedName name="BLPI63" hidden="1">#REF!</definedName>
    <definedName name="BLPI64" hidden="1">#REF!</definedName>
    <definedName name="BLPI65" hidden="1">#REF!</definedName>
    <definedName name="BLPI66" hidden="1">#REF!</definedName>
    <definedName name="BLPI67" hidden="1">#REF!</definedName>
    <definedName name="BLPI68" hidden="1">#REF!</definedName>
    <definedName name="BLPI69" hidden="1">#REF!</definedName>
    <definedName name="BLPI7" hidden="1">#REF!</definedName>
    <definedName name="BLPI70" hidden="1">#REF!</definedName>
    <definedName name="BLPI71" hidden="1">#REF!</definedName>
    <definedName name="BLPI72" hidden="1">#REF!</definedName>
    <definedName name="BLPI73" hidden="1">#REF!</definedName>
    <definedName name="BLPI74" hidden="1">#REF!</definedName>
    <definedName name="BLPI75" hidden="1">#REF!</definedName>
    <definedName name="BLPI76" hidden="1">#REF!</definedName>
    <definedName name="BLPI77" hidden="1">#REF!</definedName>
    <definedName name="BLPI78" hidden="1">#REF!</definedName>
    <definedName name="BLPI79" hidden="1">#REF!</definedName>
    <definedName name="BLPI8" hidden="1">#REF!</definedName>
    <definedName name="BLPI80" hidden="1">#REF!</definedName>
    <definedName name="BLPI81" hidden="1">#REF!</definedName>
    <definedName name="BLPI82" hidden="1">#REF!</definedName>
    <definedName name="BLPI83" hidden="1">#REF!</definedName>
    <definedName name="BLPI84" hidden="1">#REF!</definedName>
    <definedName name="BLPI85" hidden="1">#REF!</definedName>
    <definedName name="BLPI86" hidden="1">#REF!</definedName>
    <definedName name="BLPI87" hidden="1">#REF!</definedName>
    <definedName name="BLPI88" hidden="1">#REF!</definedName>
    <definedName name="BLPI89" hidden="1">#REF!</definedName>
    <definedName name="BLPI9" hidden="1">#REF!</definedName>
    <definedName name="BLPI90" hidden="1">#REF!</definedName>
    <definedName name="bob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bye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CC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ccc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CRec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D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data3" hidden="1">'[2]#REF'!#REF!</definedName>
    <definedName name="dave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dd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ddd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dddd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dddddws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dfd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Discount" hidden="1">'[2]#REF'!#REF!</definedName>
    <definedName name="display_area_2" hidden="1">'[2]#REF'!$C$3:$K$46</definedName>
    <definedName name="dividend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E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edttr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ee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eFR_ARK_1_akcje">'tabele uzupelniajace'!$B$116</definedName>
    <definedName name="eFR_ARK_1_gwarant">#REF!</definedName>
    <definedName name="eFR_ARK_Akcje">'tabele uzupelniajace'!$B$2:$I$68</definedName>
    <definedName name="eFR_ARK_bilans">bilans!$B$2:$D$22</definedName>
    <definedName name="eFR_ARK_bilans_kat">bilans!$B$23:$D$39</definedName>
    <definedName name="eFR_ARK_depozyty">'tabele uzupelniajace'!$B$107:$K$111</definedName>
    <definedName name="eFR_ARK_dluzne_pap">'tabele uzupelniajace'!$B$75:$M$99</definedName>
    <definedName name="eFR_ARK_grup_kapit">#REF!</definedName>
    <definedName name="eFR_ARK_gwarant">#REF!</definedName>
    <definedName name="eFR_ARK_nota_10_zzz">#REF!</definedName>
    <definedName name="eFR_ARK_nota_11_wtf">#REF!</definedName>
    <definedName name="eFR_ARK_nota_12_anet">#REF!</definedName>
    <definedName name="eFR_ARK_nota_12_wkat">#REF!</definedName>
    <definedName name="eFR_ARK_nota_2">#REF!</definedName>
    <definedName name="eFR_ARK_nota_3">#REF!</definedName>
    <definedName name="eFR_ARK_nota_4_1">#REF!</definedName>
    <definedName name="eFR_ARK_nota_4_2">#REF!</definedName>
    <definedName name="eFR_ARK_nota_5_1a">#REF!</definedName>
    <definedName name="eFR_ARK_nota_5_1b">#REF!</definedName>
    <definedName name="eFR_ARK_nota_5_2">#REF!</definedName>
    <definedName name="eFR_ARK_nota_5_3">#REF!</definedName>
    <definedName name="eFR_ARK_nota_7">#REF!</definedName>
    <definedName name="eFR_ARK_nota_9_rzk">#REF!</definedName>
    <definedName name="eFR_ARK_nota_9_skw">#REF!</definedName>
    <definedName name="eFR_ARK_nota_9_wal">#REF!</definedName>
    <definedName name="eFR_ARK_rach_wyn">'rachunek wyniku'!$B$2:$D$31</definedName>
    <definedName name="eFR_ARK_rw_kat">'rachunek wyniku'!$B$32:$D$39</definedName>
    <definedName name="eFR_ARK_tab_glowna">'tabela glowna'!$B$2:$H$23</definedName>
    <definedName name="eFR_ARK_zest_lkat">zestawienie_zmian!$B$20:$E$79</definedName>
    <definedName name="eFR_ARK_zest_wkat">zestawienie_zmian!$B$80:$F$128</definedName>
    <definedName name="eFR_ARK_zest_zmian">zestawienie_zmian!$B$2:$E$19</definedName>
    <definedName name="eFR_ARK_zest_zmian_ukf">zestawienie_zmian!$B$129:$E$135</definedName>
    <definedName name="eQ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EUROTH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FCode" hidden="1">'[2]#REF'!$D$46</definedName>
    <definedName name="fdf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fegt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ff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fff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ffff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fffff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ffffff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FSDDDDDDDDDDD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fsfffff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fut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futurescash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g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gsd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hi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HiddenRows" hidden="1">'[2]#REF'!$A$35:$A$35</definedName>
    <definedName name="ho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hrrhr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Invoice_Type" hidden="1">'[1]Data Range'!$F$1:$F$5</definedName>
    <definedName name="io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iyuiy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j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jj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jjhj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jjjjj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jjkkkkkkk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jonnnnn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jour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journ1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kkjhhh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kwn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lkin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lkinn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mmm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MMMMM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MV" hidden="1">#REF!</definedName>
    <definedName name="myr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NL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nn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nnn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nnnn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o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OpenSalePur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OrderTable" hidden="1">'[2]#REF'!#REF!</definedName>
    <definedName name="Ostaxcla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other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outstandin_purchase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ProdForm" hidden="1">'[2]#REF'!#REF!</definedName>
    <definedName name="Product" hidden="1">'[2]#REF'!#REF!</definedName>
    <definedName name="RCArea" hidden="1">'[2]#REF'!#REF!</definedName>
    <definedName name="rngCY">[3]START!$D$18</definedName>
    <definedName name="rngFS_Sheets">OFFSET([3]HiddenSplitting!$S$1,0,0,COUNTA([3]HiddenSplitting!$S:$S),1)</definedName>
    <definedName name="rngHeadingTable">OFFSET([4]START!#REF!,1,0,COUNTA([4]START!$C:$C)-COUNTA([4]START!$C$1:$C$33),2)</definedName>
    <definedName name="rngLanguageList">OFFSET([5]AdminSettings!$A$1,1,0,COUNTA([5]AdminSettings!$A:$A)-1,1)</definedName>
    <definedName name="rngMapping">OFFSET([5]AdminSettings!$A$1,1,0,COUNTA([5]AdminSettings!$A:$A)-1,4)</definedName>
    <definedName name="rngOperationalMateriality">'[6]All Results'!$B$1</definedName>
    <definedName name="rngPlaceholders">OFFSET([5]AdminSettings!$F$1,1,0,COUNTA([5]AdminSettings!$F:$F)-1,2)</definedName>
    <definedName name="rngRegionalSettingsList">OFFSET([3]HiddenSettings!$M$1,1,0,COUNTA([3]HiddenSettings!$M:$M)-1,3)</definedName>
    <definedName name="rngRegionalSettingsTerritories">OFFSET([3]HiddenSettings!$M$1,1,0,COUNTA([3]HiddenSettings!$M:$M)-1,1)</definedName>
    <definedName name="rngReportNames">OFFSET([3]HiddenAuxiliary!$N$1,0,0,COUNTA([3]HiddenAuxiliary!$N:$N),1)</definedName>
    <definedName name="rngSeparatorList">OFFSET([3]HiddenSettings!$D$1,1,0,COUNTA([3]HiddenSettings!$D:$D)-1,1)</definedName>
    <definedName name="rngSeparatorListReal">OFFSET([3]HiddenSettings!$D$1,1,1,COUNTA([3]HiddenSettings!$E:$E),1)</definedName>
    <definedName name="rngSettings_Client">OFFSET([3]HiddenSettings!$W$1,1,0,COUNTA([3]HiddenSettings!$W:$W)-1,1)</definedName>
    <definedName name="rngSettings_ClientType">OFFSET([3]HiddenSettings!$X$1,1,0,COUNTA([3]HiddenSettings!$X:$X)-1,1)</definedName>
    <definedName name="rngSettings_FSType">OFFSET([3]HiddenSettings!$Y$1,1,0,COUNTA([3]HiddenSettings!$Y:$Y)-1,1)</definedName>
    <definedName name="rngZerosAmountList">OFFSET([3]HiddenSettings!$G$1,1,0,COUNTA([3]HiddenSettings!$G:$G)-1,1)</definedName>
    <definedName name="rngZerosPercentList">OFFSET([3]HiddenSettings!$J$1,1,0,COUNTA([3]HiddenSettings!$J:$J)-1,1)</definedName>
    <definedName name="rr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rrr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rrrr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rrrtgd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SecurityWord" hidden="1">"S1E2C3U4R5E6D"</definedName>
    <definedName name="SEK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sf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sh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Skandia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snnnsdnmf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SpecialPrice" hidden="1">'[2]#REF'!#REF!</definedName>
    <definedName name="ss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SSSSSSSSS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sv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tbl_ProdInfo" hidden="1">'[2]#REF'!#REF!</definedName>
    <definedName name="tes" hidden="1">#REF!</definedName>
    <definedName name="Twin" hidden="1">'[2]#REF'!#REF!</definedName>
    <definedName name="uo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usa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uuuu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wrn.newsorp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wrn.NEWSORP.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wrn.NEWSRP.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wrn.REC." hidden="1">{"PG A",#N/A,FALSE,"A";"PG B",#N/A,FALSE,"B";"PG C",#N/A,FALSE,"C";"PG D",#N/A,FALSE,"D";"PG E",#N/A,FALSE,"E";"PG F",#N/A,FALSE,"F";"PG G",#N/A,FALSE,"G";"PG H",#N/A,FALSE,"H";"ADJ1",#N/A,FALSE,"I";"ADJ2",#N/A,FALSE,"F";"ADJ3",#N/A,FALSE,"B";"ADJ4",#N/A,FALSE,"B";"ADJ5",#N/A,FALSE,"B"}</definedName>
    <definedName name="wwwww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wwwwww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xx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xxx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XXX1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XXX2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XXXX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xxxxx" hidden="1">{#N/A,#N/A,FALSE,"cover";#N/A,#N/A,FALSE,"index";#N/A,#N/A,FALSE,"performance";#N/A,#N/A,FALSE,"portfolio statement";#N/A,#N/A,FALSE,"balance sheet";#N/A,#N/A,FALSE,"portfolio changes";#N/A,#N/A,FALSE,"st of total return";#N/A,#N/A,FALSE,"notes"}</definedName>
    <definedName name="xxxxxxxxxxx" hidden="1">{#N/A,#N/A,FALSE,"cover";#N/A,#N/A,FALSE,"index";#N/A,#N/A,FALSE,"performance";#N/A,#N/A,FALSE,"portfolio statement";#N/A,#N/A,FALSE,"balance sheet";#N/A,#N/A,FALSE,"portfolio changes";#N/A,#N/A,FALSE,"st of total return";#N/A,#N/A,FALSE,"notes"}</definedName>
  </definedNames>
  <calcPr calcId="162913"/>
</workbook>
</file>

<file path=xl/calcChain.xml><?xml version="1.0" encoding="utf-8"?>
<calcChain xmlns="http://schemas.openxmlformats.org/spreadsheetml/2006/main">
  <c r="C31" i="5" l="1"/>
  <c r="C26" i="5"/>
  <c r="C29" i="5"/>
  <c r="D23" i="1"/>
  <c r="C23" i="1"/>
  <c r="D18" i="1"/>
  <c r="C18" i="1"/>
  <c r="C21" i="4"/>
  <c r="C14" i="4"/>
  <c r="C3" i="4"/>
  <c r="C9" i="4"/>
  <c r="J111" i="2"/>
  <c r="I109" i="2"/>
  <c r="H111" i="2"/>
  <c r="H109" i="2"/>
  <c r="H108" i="2"/>
  <c r="G109" i="2"/>
  <c r="C22" i="4"/>
  <c r="H23" i="1"/>
  <c r="G23" i="1"/>
  <c r="F23" i="1"/>
</calcChain>
</file>

<file path=xl/sharedStrings.xml><?xml version="1.0" encoding="utf-8"?>
<sst xmlns="http://schemas.openxmlformats.org/spreadsheetml/2006/main" count="794" uniqueCount="255">
  <si>
    <t>-</t>
  </si>
  <si>
    <t>I. Zmiana wartości aktywów netto</t>
  </si>
  <si>
    <t>3.Przewidywana liczba jednostek uczestnictwa</t>
  </si>
  <si>
    <t>Wartość według ceny nabycia w tys.</t>
  </si>
  <si>
    <t>Wartość według wyceny na dzień bilansowy w tys.</t>
  </si>
  <si>
    <t>Procentowy udział w aktywach ogółem</t>
  </si>
  <si>
    <t>Dłużne papiery wartościowe</t>
  </si>
  <si>
    <t>Suma:</t>
  </si>
  <si>
    <t>TABELA UZUPEŁNIAJĄCA
AKCJE</t>
  </si>
  <si>
    <t>Rodzaj rynku</t>
  </si>
  <si>
    <t>Nazwa rynku</t>
  </si>
  <si>
    <t>Liczba</t>
  </si>
  <si>
    <t>Kraj siedziby emitenta</t>
  </si>
  <si>
    <t>AKTYWNY RYNEK REGULOWANY</t>
  </si>
  <si>
    <t>SELVITA S.A. (PLSLVCR00029)</t>
  </si>
  <si>
    <t>GIEŁDA PAPIERÓW WARTOŚCIOWYCH W WARSZAWIE S.A.</t>
  </si>
  <si>
    <t>POLSKA</t>
  </si>
  <si>
    <t>DASSAULT AVIATION SA (FR0000121725)</t>
  </si>
  <si>
    <t>BOURSE DE PARIS</t>
  </si>
  <si>
    <t>FRANCJA</t>
  </si>
  <si>
    <t>KIRKLAND LAKE GOLD LTD (CA49741E1007)</t>
  </si>
  <si>
    <t>TORONTO STOCK EXCHANGE</t>
  </si>
  <si>
    <t>KANADA</t>
  </si>
  <si>
    <t>STARS GROUP INC/THE (CA85570W1005)</t>
  </si>
  <si>
    <t>ONCOARENDI THERAPEUTICS S.A. (PLONCTH00011)</t>
  </si>
  <si>
    <t>SILVAIR INC (USU827061099)</t>
  </si>
  <si>
    <t>STANY ZJEDNOCZONE</t>
  </si>
  <si>
    <t>AGNICO EAGLE MINES LTD (CA0084741085)</t>
  </si>
  <si>
    <t>AGORA S.A. (PLAGORA00067)</t>
  </si>
  <si>
    <t>MBANK S.A. (PLBRE0000012)</t>
  </si>
  <si>
    <t>ING BANK ŚLĄSKI S.A. (PLBSK0000017)</t>
  </si>
  <si>
    <t>CCC S.A. (PLCCC0000016)</t>
  </si>
  <si>
    <t>EUROCASH S.A. (PLEURCH00011)</t>
  </si>
  <si>
    <t>GIEŁDA PAPIERÓW WARTOŚCIOWYCH W WARSZAWIE S.A. (PLGPW0000017)</t>
  </si>
  <si>
    <t>BANK HANDLOWY W WARSZAWIE S.A. (PLBH00000012)</t>
  </si>
  <si>
    <t>GRUPA KĘTY S.A. (PLKETY000011)</t>
  </si>
  <si>
    <t>KGHM POLSKA MIEDŹ S.A. (PLKGHM000017)</t>
  </si>
  <si>
    <t>KRUK S.A. (PLKRK0000010)</t>
  </si>
  <si>
    <t>BANK POLSKA KASA OPIEKI S.A. (PLPEKAO00016)</t>
  </si>
  <si>
    <t>POLSKIE GÓRNICTWO NAFTOWE I GAZOWNICTWO S.A. (PLPGNIG00014)</t>
  </si>
  <si>
    <t>POLSKI KONCERN NAFTOWY ORLEN S.A. (PLPKN0000018)</t>
  </si>
  <si>
    <t>POWSZECHNA KASA OSZCZĘDNOŚCI BANK POLSKI S.A. (PLPKO0000016)</t>
  </si>
  <si>
    <t>CYFROWY POLSAT S.A. (PLCFRPT00013)</t>
  </si>
  <si>
    <t>POWSZECHNY ZAKŁAD UBEZPIECZEŃ S.A. (PLPZU0000011)</t>
  </si>
  <si>
    <t>SYGNITY S.A. (PLCMPLD00016)</t>
  </si>
  <si>
    <t>ORANGE POLSKA S.A. (PLTLKPL00017)</t>
  </si>
  <si>
    <t>BARRICK GOLD CORP (CA0679011084)</t>
  </si>
  <si>
    <t>BANK MILLENNIUM S.A. (PLBIG0000016)</t>
  </si>
  <si>
    <t>JERONIMO MARTINS SGPS S.A. (PTJMT0AE0001)</t>
  </si>
  <si>
    <t>BOLSA DE LISBOA</t>
  </si>
  <si>
    <t>PORTUGALIA</t>
  </si>
  <si>
    <t>SANTANDER BANK POLSKA S.A. (PLBZ00000044)</t>
  </si>
  <si>
    <t>INTER CARS S.A. (PLINTCS00010)</t>
  </si>
  <si>
    <t>COMARCH S.A. (PLCOMAR00012)</t>
  </si>
  <si>
    <t>PRZEDSIĘBIORSTWO MODERNIZACJI URZĄDZEŃ ENERGETYCZNYCH REMAK S.A. (PLREMAK00016)</t>
  </si>
  <si>
    <t>ELEKTROTIM S.A. (PLELEKT00016)</t>
  </si>
  <si>
    <t>INSTAL KRAKÓW S.A. (PLINSTK00013)</t>
  </si>
  <si>
    <t>ZESPÓŁ ELEKTROCIEPŁOWNI WROCŁAWSKICH KOGENERACJA S.A. (PLKGNRC00015)</t>
  </si>
  <si>
    <t>LIBET S.A. (PLLBT0000013)</t>
  </si>
  <si>
    <t>BENEFIT SYSTEMS S.A. (PLBNFTS00018)</t>
  </si>
  <si>
    <t>WIRECARD A.G. (DE0007472060)</t>
  </si>
  <si>
    <t>NIEMCY</t>
  </si>
  <si>
    <t>AILLERON S.A. (PLWNDMB00010)</t>
  </si>
  <si>
    <t>AMBRA S.A. (PLAMBRA00013)</t>
  </si>
  <si>
    <t>OMV AG (AT0000743059)</t>
  </si>
  <si>
    <t>WIENNER BOERSE AG</t>
  </si>
  <si>
    <t>AUSTRIA</t>
  </si>
  <si>
    <t>NEWMONT GOLDCORP CORPORATION (US6516391066)</t>
  </si>
  <si>
    <t>NEW YORK STOCK EXCHANGE</t>
  </si>
  <si>
    <t>LIVECHAT SOFTWARE S.A. (PLLVTSF00010)</t>
  </si>
  <si>
    <t>SCHOELLER - BLECKMANN OILFIELD EQUIPMENT AG (AT0000946652)</t>
  </si>
  <si>
    <t>TWITTER INC (US90184L1026)</t>
  </si>
  <si>
    <t>ASELSAN ELEKTRONIK SANAYI VE TICARET A.S. (TRAASELS91H2)</t>
  </si>
  <si>
    <t>BORSA ISTANBUL</t>
  </si>
  <si>
    <t>TURCJA</t>
  </si>
  <si>
    <t>RYVU THERAPEUTICS S.A (PLSELVT00013)</t>
  </si>
  <si>
    <t>WIRTUALNA POLSKA HOLDING S.A. (PLWRTPL00027)</t>
  </si>
  <si>
    <t>MABION S.A. (PLMBION00016)</t>
  </si>
  <si>
    <t>PHARMENA S.A. (PLPHRMN00011)</t>
  </si>
  <si>
    <t>WITTCHEN S.A. (PLWTCHN00030)</t>
  </si>
  <si>
    <t>ENTER AIR S.A. (PLENTER00017)</t>
  </si>
  <si>
    <t>PGS SOFTWARE SA (PLSFTWR00015)</t>
  </si>
  <si>
    <t>POLSKI BANK KOMÓREK MACIERZYSTYCH S.A. (PLPBKM000012)</t>
  </si>
  <si>
    <t>PLAYWAY S.A. (PLPLAYW00015)</t>
  </si>
  <si>
    <t>CELON PHARMA S.A. (PLCLNPH00015)</t>
  </si>
  <si>
    <t>BIURO INWESTYCJI KAPITAŁOWYCH S.A. (PLBIKPT00014)</t>
  </si>
  <si>
    <t>PLAY COMMUNICATIONS S.A. (LU1642887738)</t>
  </si>
  <si>
    <t>LUKSEMBURG</t>
  </si>
  <si>
    <t>AKTYWNY RYNEK NIEREGULOWANY</t>
  </si>
  <si>
    <t>SCOPE FLUIDICS S.A. (PLSCPFL00018)</t>
  </si>
  <si>
    <t>ALTERNATYWNY SYSTEM OBROTU NEWCONNECT</t>
  </si>
  <si>
    <t>PURE BIOLOGIS S.A. (PLPRBLG00010)</t>
  </si>
  <si>
    <t>NIENOTOWANE NA AKTYWNYM RYNKU</t>
  </si>
  <si>
    <t>MEDINICE S.A. (-)</t>
  </si>
  <si>
    <t>NIE DOTYCZY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</si>
  <si>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</si>
  <si>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</si>
  <si>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</si>
  <si>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</si>
  <si>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</si>
  <si>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</si>
  <si>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</si>
  <si>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</si>
  <si>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</si>
  <si>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</si>
  <si>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</si>
  <si>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</si>
  <si>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</si>
  <si>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</si>
  <si>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</si>
  <si>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</si>
  <si>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</si>
  <si>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</si>
  <si>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</si>
  <si>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</si>
  <si>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</si>
  <si>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</si>
  <si>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E</t>
  </si>
  <si>
    <t>Kategoria F</t>
  </si>
  <si>
    <t>Kategoria G</t>
  </si>
  <si>
    <t>Kategoria H</t>
  </si>
  <si>
    <t>Kategoria V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</si>
  <si>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</si>
  <si>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</si>
  <si>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</si>
  <si>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</si>
  <si>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</si>
  <si>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</si>
  <si>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</si>
  <si>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wyceny na dzień bilansowy w danej walucie w tys.</t>
  </si>
  <si>
    <t>W walutach państw należących do OECD</t>
  </si>
  <si>
    <t>BANK HANDLOWY W WARSZAWIE S.A.</t>
  </si>
  <si>
    <t>PLN</t>
  </si>
  <si>
    <t>0,9900% (STAŁE)</t>
  </si>
  <si>
    <t>W walutach państw nienależących do OECD</t>
  </si>
  <si>
    <t>TABELA UZUPEŁNIAJĄCA
DŁUŻNE PAPIERY WARTOŚCIOWE</t>
  </si>
  <si>
    <t>Emitent</t>
  </si>
  <si>
    <t>Termin wykupu</t>
  </si>
  <si>
    <t>Wartość nominalna</t>
  </si>
  <si>
    <t>O terminie wykupu do 1 roku</t>
  </si>
  <si>
    <t>Obligacje</t>
  </si>
  <si>
    <t>Bony skarbowe</t>
  </si>
  <si>
    <t xml:space="preserve">Bony pieniężne </t>
  </si>
  <si>
    <t>Inne</t>
  </si>
  <si>
    <t>O terminie wykupu powyżej 1 roku</t>
  </si>
  <si>
    <t>DS1021 (PL0000106670)</t>
  </si>
  <si>
    <t>TREASURY BONDSPOT POLAND</t>
  </si>
  <si>
    <t>SKARB PAŃSTWA RZECZYPOSPOLITEJ POLSKIEJ</t>
  </si>
  <si>
    <t>5,7500% (STAŁY KUPON)</t>
  </si>
  <si>
    <t>WS0922 (PL0000102646)</t>
  </si>
  <si>
    <t>DS1023 (PL0000107264)</t>
  </si>
  <si>
    <t>4,0000% (STAŁY KUPON)</t>
  </si>
  <si>
    <t>DS0725 (PL0000108197)</t>
  </si>
  <si>
    <t>3,2500% (STAŁY KUPON)</t>
  </si>
  <si>
    <t>WZ0126 (PL0000108817)</t>
  </si>
  <si>
    <t>1,7900% (ZMIENNY KUPON)</t>
  </si>
  <si>
    <t>PS0721 (PL0000109153)</t>
  </si>
  <si>
    <t>1,7500% (STAŁY KUPON)</t>
  </si>
  <si>
    <t>WZ1122 (PL0000109377)</t>
  </si>
  <si>
    <t>PS0422 (PL0000109492)</t>
  </si>
  <si>
    <t>2,2500% (STAŁY KUPON)</t>
  </si>
  <si>
    <t>WZ0528 (PL0000110383)</t>
  </si>
  <si>
    <t>WZ0524 (PL0000110615)</t>
  </si>
  <si>
    <t>PS0424 (PL0000111191)</t>
  </si>
  <si>
    <t>2,5000% (STAŁY KUPON)</t>
  </si>
  <si>
    <t>WZ1129 (PL0000111928)</t>
  </si>
  <si>
    <t>od 2019-01-01 do 2019-12-31</t>
  </si>
  <si>
    <t>od 2018-01-01 do 2018-12-31</t>
  </si>
  <si>
    <t>Nieruchomości</t>
  </si>
  <si>
    <t>Pozostałe</t>
  </si>
  <si>
    <t>Depozyty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</si>
  <si>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</si>
  <si>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</si>
  <si>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</si>
  <si>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</si>
  <si>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</si>
  <si>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</si>
  <si>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</si>
  <si>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</si>
  <si>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</si>
  <si>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</si>
  <si>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</si>
  <si>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</si>
  <si>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</si>
  <si>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</si>
  <si>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</si>
  <si>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RACHUNEK WYNIKU Z OPERACJI</t>
  </si>
  <si>
    <t>od 2019-01-01 
do 2019-12-31</t>
  </si>
  <si>
    <t>od 2018-01-01 
do 2018-12-31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</si>
  <si>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</si>
  <si>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</si>
  <si>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</si>
  <si>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</si>
  <si>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</si>
  <si>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</si>
  <si>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</si>
  <si>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</si>
  <si>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</si>
  <si>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</si>
  <si>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</si>
  <si>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</si>
  <si>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</si>
  <si>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</si>
  <si>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</si>
  <si>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</si>
  <si>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</si>
  <si>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</si>
  <si>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</si>
  <si>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</si>
  <si>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</si>
  <si>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</si>
  <si>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</si>
  <si>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</si>
  <si>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</si>
  <si>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</si>
  <si>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</si>
  <si>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</si>
  <si>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</si>
  <si>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</si>
  <si>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</si>
  <si>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</si>
  <si>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</si>
  <si>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</si>
  <si>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</si>
  <si>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</si>
  <si>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</si>
  <si>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</si>
  <si>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</si>
  <si>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</si>
  <si>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</si>
  <si>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</si>
  <si>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</si>
  <si>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</si>
  <si>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</si>
  <si>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</si>
  <si>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</si>
  <si>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</si>
  <si>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</si>
  <si>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</si>
  <si>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</si>
  <si>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</si>
  <si>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</si>
  <si>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</si>
  <si>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</si>
  <si>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</si>
  <si>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</si>
  <si>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</si>
  <si>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IV. Procentowy udział kosztów funduszu/subfunduszu w średniej wartości aktywów netto, w tym:</t>
  </si>
  <si>
    <t>Kategoria S</t>
  </si>
  <si>
    <t>NASDAQ GLOBAL SELECT</t>
  </si>
  <si>
    <t>DEUTSCHE BÖRSE XETRA</t>
  </si>
  <si>
    <t>DATAWALK S.A. (PLPILAB00012)</t>
  </si>
  <si>
    <t>Lokata 2 DNIOWA 2020-01-02</t>
  </si>
  <si>
    <t>Wartość</t>
  </si>
  <si>
    <t>Data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</si>
</sst>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z_ł_-;\-* #,##0.00\ _z_ł_-;_-* &quot;-&quot;??\ _z_ł_-;_-@_-"/>
    <numFmt numFmtId="165" formatCode="##0.00\%"/>
    <numFmt numFmtId="166" formatCode="#,##0.0000"/>
    <numFmt numFmtId="167" formatCode="##0.0000\%"/>
    <numFmt numFmtId="168" formatCode="#,##0.00\%"/>
    <numFmt numFmtId="169" formatCode="dd\-mm\-yyyy"/>
    <numFmt numFmtId="170" formatCode="0.000%"/>
  </numFmts>
  <fonts count="20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sz val="11"/>
      <name val="Czcionka tekstu podstawowego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/>
    <xf numFmtId="0" fontId="15" fillId="0" borderId="0">
      <alignment vertical="center"/>
    </xf>
    <xf numFmtId="0" fontId="16" fillId="0" borderId="0"/>
  </cellStyleXfs>
  <cellXfs count="103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165" fontId="2" fillId="0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9" fontId="1" fillId="0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3" fontId="0" fillId="0" borderId="0" xfId="0" applyNumberFormat="1"/>
    <xf numFmtId="3" fontId="9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4" fontId="11" fillId="0" borderId="1" xfId="1" applyNumberFormat="1" applyFont="1" applyFill="1" applyBorder="1" applyAlignment="1">
      <alignment horizontal="right" vertical="center" wrapText="1"/>
    </xf>
    <xf numFmtId="4" fontId="12" fillId="0" borderId="0" xfId="0" applyNumberFormat="1" applyFont="1"/>
    <xf numFmtId="4" fontId="0" fillId="0" borderId="0" xfId="0" applyNumberFormat="1"/>
    <xf numFmtId="10" fontId="0" fillId="0" borderId="0" xfId="3" applyNumberFormat="1" applyFont="1" applyFill="1" applyBorder="1"/>
    <xf numFmtId="170" fontId="0" fillId="0" borderId="0" xfId="3" applyNumberFormat="1" applyFont="1" applyFill="1" applyBorder="1"/>
    <xf numFmtId="10" fontId="0" fillId="0" borderId="0" xfId="3" applyNumberFormat="1" applyFont="1"/>
    <xf numFmtId="170" fontId="0" fillId="0" borderId="0" xfId="3" applyNumberFormat="1" applyFont="1"/>
    <xf numFmtId="165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3" fontId="10" fillId="0" borderId="1" xfId="1" applyNumberFormat="1" applyFont="1" applyFill="1" applyBorder="1" applyAlignment="1">
      <alignment horizontal="right" vertical="center" wrapText="1"/>
    </xf>
    <xf numFmtId="165" fontId="10" fillId="0" borderId="1" xfId="1" applyNumberFormat="1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" fontId="17" fillId="0" borderId="1" xfId="0" applyNumberFormat="1" applyFont="1" applyFill="1" applyBorder="1" applyAlignment="1">
      <alignment horizontal="right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5" fontId="1" fillId="0" borderId="1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165" fontId="9" fillId="0" borderId="5" xfId="0" applyNumberFormat="1" applyFont="1" applyFill="1" applyBorder="1" applyAlignment="1">
      <alignment horizontal="right" vertical="center" wrapText="1"/>
    </xf>
    <xf numFmtId="165" fontId="17" fillId="0" borderId="1" xfId="0" applyNumberFormat="1" applyFont="1" applyFill="1" applyBorder="1" applyAlignment="1">
      <alignment horizontal="right" vertical="center" wrapText="1"/>
    </xf>
    <xf numFmtId="165" fontId="17" fillId="0" borderId="4" xfId="0" applyNumberFormat="1" applyFont="1" applyFill="1" applyBorder="1" applyAlignment="1">
      <alignment horizontal="right" vertical="center" wrapText="1"/>
    </xf>
    <xf numFmtId="165" fontId="17" fillId="0" borderId="5" xfId="0" applyNumberFormat="1" applyFont="1" applyFill="1" applyBorder="1" applyAlignment="1">
      <alignment horizontal="right" vertical="center" wrapText="1"/>
    </xf>
    <xf numFmtId="168" fontId="17" fillId="0" borderId="4" xfId="0" applyNumberFormat="1" applyFont="1" applyFill="1" applyBorder="1" applyAlignment="1">
      <alignment horizontal="center" vertical="center" wrapText="1"/>
    </xf>
    <xf numFmtId="168" fontId="17" fillId="0" borderId="5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right" vertical="center" wrapText="1"/>
    </xf>
    <xf numFmtId="165" fontId="19" fillId="0" borderId="4" xfId="0" applyNumberFormat="1" applyFont="1" applyFill="1" applyBorder="1" applyAlignment="1">
      <alignment horizontal="right" vertical="center" wrapText="1"/>
    </xf>
    <xf numFmtId="165" fontId="19" fillId="0" borderId="5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17" fillId="0" borderId="5" xfId="0" applyNumberFormat="1" applyFont="1" applyFill="1" applyBorder="1" applyAlignment="1">
      <alignment horizontal="right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right" vertical="center" wrapText="1"/>
    </xf>
    <xf numFmtId="0" fontId="18" fillId="0" borderId="5" xfId="0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horizontal="right" vertical="center" wrapText="1"/>
    </xf>
    <xf numFmtId="4" fontId="17" fillId="0" borderId="4" xfId="0" applyNumberFormat="1" applyFont="1" applyFill="1" applyBorder="1" applyAlignment="1">
      <alignment horizontal="right" vertical="center" wrapText="1"/>
    </xf>
    <xf numFmtId="4" fontId="17" fillId="0" borderId="5" xfId="0" applyNumberFormat="1" applyFont="1" applyFill="1" applyBorder="1" applyAlignment="1">
      <alignment horizontal="right" vertical="center" wrapText="1"/>
    </xf>
    <xf numFmtId="166" fontId="17" fillId="0" borderId="3" xfId="0" applyNumberFormat="1" applyFont="1" applyFill="1" applyBorder="1" applyAlignment="1">
      <alignment horizontal="right" vertical="center" wrapText="1"/>
    </xf>
    <xf numFmtId="166" fontId="17" fillId="0" borderId="4" xfId="0" applyNumberFormat="1" applyFont="1" applyFill="1" applyBorder="1" applyAlignment="1">
      <alignment horizontal="right" vertical="center" wrapText="1"/>
    </xf>
    <xf numFmtId="166" fontId="17" fillId="0" borderId="5" xfId="0" applyNumberFormat="1" applyFont="1" applyFill="1" applyBorder="1" applyAlignment="1">
      <alignment horizontal="right" vertical="center" wrapText="1"/>
    </xf>
    <xf numFmtId="166" fontId="1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8">
    <cellStyle name="˙˙˙" xfId="6"/>
    <cellStyle name="Dziesiętny" xfId="1" builtinId="3"/>
    <cellStyle name="Dziesiętny 3 3" xfId="4"/>
    <cellStyle name="Normal" xfId="5"/>
    <cellStyle name="Normalny" xfId="0" builtinId="0"/>
    <cellStyle name="Normalny 2" xfId="2"/>
    <cellStyle name="Normalny 3" xfId="7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KTWFIL002\Data\Accounts%20&amp;%20Tax\M&amp;G\Accounts\M&amp;G%20Property\Ye%20-%202013\05%20Termination%2018.01.13\Invoices%20&amp;%20Transaction%20Costs%2018.01.1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KTWFIL002\Data\%20TECHNICAL%20DEVELOPMENT\DEVELOPMENTS%20(LP)\TEMPLATES%20IN%20PROGRESS\MODEL%20REWORK\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potoczny001\Desktop\Zlecenia\TFI\7119BC2B-83B2-4BD6-9F63-1347B9352871%20Esaliens%20TFI%20i%20fundusze%20-%20audyt%202019\FIO%20ESALIENS%20AKCJI\po_FR%20FIO%20ESALIENS%20AKCJI_FR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ktwfil002\DataSDC\Users\pnadolska004\Desktop\tie%20out%20tool\scope%20file\TFI_Tool_Excampl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nadolska004\Desktop\TFI\Copy%20of%20FS%20Review%20Exception%20Report%20Tool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aliens%20YE2019\SF%20Esaliens\Uwagi\FIO\LM10_TFI%20pack_T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ange"/>
      <sheetName val="Outstanding Accruals"/>
      <sheetName val="Write Offs"/>
      <sheetName val="Sheet1"/>
      <sheetName val="BF accruals"/>
      <sheetName val="Accruals"/>
      <sheetName val="Invoices"/>
      <sheetName val="Transaction Costs"/>
      <sheetName val="Current Accruals"/>
      <sheetName val="Securities at Value"/>
      <sheetName val="Adjustments"/>
      <sheetName val="BGLM Download (Today)"/>
      <sheetName val="Deal Ticket"/>
      <sheetName val="Data_Range"/>
      <sheetName val="Tag Validation"/>
    </sheetNames>
    <sheetDataSet>
      <sheetData sheetId="0">
        <row r="1">
          <cell r="F1" t="str">
            <v>Purchase</v>
          </cell>
        </row>
        <row r="2">
          <cell r="F2" t="str">
            <v>Sale</v>
          </cell>
        </row>
        <row r="3">
          <cell r="A3" t="str">
            <v>Aborted Sale Fees</v>
          </cell>
          <cell r="F3" t="str">
            <v>Purchase b/f</v>
          </cell>
        </row>
        <row r="4">
          <cell r="A4" t="str">
            <v>Agents Fee (Purchase)</v>
          </cell>
          <cell r="F4" t="str">
            <v>Sale b/f</v>
          </cell>
        </row>
        <row r="5">
          <cell r="A5" t="str">
            <v>Agents Fee (Sale)</v>
          </cell>
          <cell r="F5" t="str">
            <v>Cap Exp</v>
          </cell>
        </row>
        <row r="6">
          <cell r="A6" t="str">
            <v>Alterations</v>
          </cell>
        </row>
        <row r="7">
          <cell r="A7" t="str">
            <v>Borrowing Facility Set up</v>
          </cell>
        </row>
        <row r="8">
          <cell r="A8" t="str">
            <v>Capital Allowance Fee</v>
          </cell>
        </row>
        <row r="9">
          <cell r="A9" t="str">
            <v>Development Costs</v>
          </cell>
        </row>
        <row r="10">
          <cell r="A10" t="str">
            <v>EPC Fee</v>
          </cell>
        </row>
        <row r="11">
          <cell r="A11" t="str">
            <v>Land Registry Fee</v>
          </cell>
        </row>
        <row r="12">
          <cell r="A12" t="str">
            <v>Lease Fees</v>
          </cell>
        </row>
        <row r="13">
          <cell r="A13" t="str">
            <v>Lease Surrender / Incentive</v>
          </cell>
        </row>
        <row r="14">
          <cell r="A14" t="str">
            <v>Legal Fees (Non-Purchase)</v>
          </cell>
        </row>
        <row r="15">
          <cell r="A15" t="str">
            <v>Legal Fees (Purchase)</v>
          </cell>
        </row>
        <row r="16">
          <cell r="A16" t="str">
            <v>Legal Fees (Sale)</v>
          </cell>
        </row>
        <row r="17">
          <cell r="A17" t="str">
            <v>Marketing (Purchase)</v>
          </cell>
        </row>
        <row r="18">
          <cell r="A18" t="str">
            <v>Marketing (Sale)</v>
          </cell>
        </row>
        <row r="19">
          <cell r="A19" t="str">
            <v>Non-utilisation Fee</v>
          </cell>
        </row>
        <row r="20">
          <cell r="A20" t="str">
            <v>Overage</v>
          </cell>
        </row>
        <row r="21">
          <cell r="A21" t="str">
            <v>Portfolio Valuation Fee (Monthly)</v>
          </cell>
        </row>
        <row r="22">
          <cell r="A22" t="str">
            <v>Portfolio Valuation Fee (Quarterly)</v>
          </cell>
        </row>
        <row r="23">
          <cell r="A23" t="str">
            <v>Project Monitoring</v>
          </cell>
        </row>
        <row r="24">
          <cell r="A24" t="str">
            <v>Rent Guarantee</v>
          </cell>
        </row>
        <row r="25">
          <cell r="A25" t="str">
            <v>Retained Sum (Purchase)</v>
          </cell>
        </row>
        <row r="26">
          <cell r="A26" t="str">
            <v>Retained Sum (Sale)</v>
          </cell>
        </row>
        <row r="27">
          <cell r="A27" t="str">
            <v>SDLT</v>
          </cell>
        </row>
        <row r="28">
          <cell r="A28" t="str">
            <v>Survey Fees</v>
          </cell>
        </row>
        <row r="29">
          <cell r="A29" t="str">
            <v>Tax Consultancy Fee</v>
          </cell>
        </row>
        <row r="30">
          <cell r="A30" t="str">
            <v>Valuation Fee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#REF"/>
      <sheetName val="IOControl"/>
      <sheetName val="Trans"/>
      <sheetName val=" Accrued Bond Interest "/>
      <sheetName val="portfolio statement"/>
      <sheetName val="DIST"/>
      <sheetName val="Dist2"/>
      <sheetName val="Bought Int"/>
      <sheetName val="Extract"/>
      <sheetName val="Inputs"/>
      <sheetName val="_Accrued_Bond_Interest_"/>
      <sheetName val="1.xls"/>
      <sheetName val="7.1.3 Critical To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Preparation"/>
      <sheetName val="WAN Daily"/>
      <sheetName val="Wyceny"/>
      <sheetName val="Transakcje"/>
      <sheetName val="Środki piniężne"/>
      <sheetName val="Materiality"/>
      <sheetName val="Kapitały"/>
      <sheetName val="KeywordsDatabase"/>
      <sheetName val="HiddenSplitting"/>
      <sheetName val="HiddenSettings"/>
      <sheetName val="HiddenAuxiliary"/>
      <sheetName val="Mapping_kolumn"/>
      <sheetName val="ERTemplate"/>
      <sheetName val="BasicSettings"/>
      <sheetName val="WAN"/>
      <sheetName val="WNZ ZZZ"/>
      <sheetName val="TB"/>
      <sheetName val="Portfel"/>
      <sheetName val="Uzgodnienie_N9"/>
      <sheetName val="STRONA TYTUŁOWA"/>
      <sheetName val="Wprowadzenie"/>
      <sheetName val="GT"/>
      <sheetName val="ST"/>
      <sheetName val="AT"/>
      <sheetName val="BS"/>
      <sheetName val="PL"/>
      <sheetName val="CE"/>
      <sheetName val="N1"/>
      <sheetName val="N2"/>
      <sheetName val="N3"/>
      <sheetName val="N4"/>
      <sheetName val="N5"/>
      <sheetName val="N6"/>
      <sheetName val="N7"/>
      <sheetName val="N8"/>
      <sheetName val="N9"/>
      <sheetName val="N10"/>
      <sheetName val="N11"/>
      <sheetName val="N12"/>
      <sheetName val="Informacje dodatkowe"/>
      <sheetName val="KeywordsMapping"/>
      <sheetName val="Yellow Tables"/>
      <sheetName val="Basic Checks"/>
      <sheetName val="Legenda"/>
      <sheetName val="Mapping_konta"/>
      <sheetName val="Automatic_Calculations"/>
      <sheetName val="Example Wording"/>
      <sheetName val="Instrukcja"/>
      <sheetName val="Mapping_składniki"/>
      <sheetName val="TagsRepository"/>
      <sheetName val="FormulasRepository"/>
      <sheetName val="CrossesTemplate"/>
      <sheetName val="CalculationTemplate"/>
      <sheetName val="Cross Report"/>
      <sheetName val="Exception Report"/>
      <sheetName val="KeywordsDictionary"/>
    </sheetNames>
    <sheetDataSet>
      <sheetData sheetId="0">
        <row r="18">
          <cell r="D18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S1" t="str">
            <v>FS Sheets</v>
          </cell>
        </row>
        <row r="2">
          <cell r="S2" t="str">
            <v>STRONA TYTUŁOWA</v>
          </cell>
        </row>
        <row r="3">
          <cell r="S3" t="str">
            <v>Wprowadzenie</v>
          </cell>
        </row>
        <row r="4">
          <cell r="S4" t="str">
            <v>GT</v>
          </cell>
        </row>
        <row r="5">
          <cell r="S5" t="str">
            <v>ST</v>
          </cell>
        </row>
        <row r="6">
          <cell r="S6" t="str">
            <v>AT</v>
          </cell>
        </row>
        <row r="7">
          <cell r="S7" t="str">
            <v>BS</v>
          </cell>
        </row>
        <row r="8">
          <cell r="S8" t="str">
            <v>PL</v>
          </cell>
        </row>
        <row r="9">
          <cell r="S9" t="str">
            <v>CE</v>
          </cell>
        </row>
        <row r="10">
          <cell r="S10" t="str">
            <v>N1</v>
          </cell>
        </row>
        <row r="11">
          <cell r="S11" t="str">
            <v>N2</v>
          </cell>
        </row>
        <row r="12">
          <cell r="S12" t="str">
            <v>N3</v>
          </cell>
        </row>
        <row r="13">
          <cell r="S13" t="str">
            <v>N4</v>
          </cell>
        </row>
        <row r="14">
          <cell r="S14" t="str">
            <v>N5</v>
          </cell>
        </row>
        <row r="15">
          <cell r="S15" t="str">
            <v>N6</v>
          </cell>
        </row>
        <row r="16">
          <cell r="S16" t="str">
            <v>N7</v>
          </cell>
        </row>
        <row r="17">
          <cell r="S17" t="str">
            <v>N8</v>
          </cell>
        </row>
        <row r="18">
          <cell r="S18" t="str">
            <v>N9</v>
          </cell>
        </row>
        <row r="19">
          <cell r="S19" t="str">
            <v>N10</v>
          </cell>
        </row>
        <row r="20">
          <cell r="S20" t="str">
            <v>N11</v>
          </cell>
        </row>
        <row r="21">
          <cell r="S21" t="str">
            <v>N12</v>
          </cell>
        </row>
        <row r="22">
          <cell r="S22" t="str">
            <v>Informacje dodatkowe</v>
          </cell>
        </row>
      </sheetData>
      <sheetData sheetId="10">
        <row r="1">
          <cell r="D1" t="str">
            <v>Separators</v>
          </cell>
          <cell r="G1" t="str">
            <v>Zeros Amount</v>
          </cell>
          <cell r="J1" t="str">
            <v>Zeros Percent</v>
          </cell>
          <cell r="M1" t="str">
            <v>Regional Settings</v>
          </cell>
          <cell r="W1" t="str">
            <v>Client</v>
          </cell>
          <cell r="X1" t="str">
            <v>Client Type</v>
          </cell>
          <cell r="Y1" t="str">
            <v>FS Type</v>
          </cell>
        </row>
        <row r="2">
          <cell r="D2" t="str">
            <v>dot</v>
          </cell>
          <cell r="E2" t="str">
            <v>.</v>
          </cell>
          <cell r="G2" t="str">
            <v>-</v>
          </cell>
          <cell r="J2" t="str">
            <v>-</v>
          </cell>
          <cell r="M2" t="str">
            <v>UK</v>
          </cell>
          <cell r="W2" t="str">
            <v>Amundi</v>
          </cell>
          <cell r="X2" t="str">
            <v>Standard</v>
          </cell>
          <cell r="Y2" t="str">
            <v>Half Year</v>
          </cell>
        </row>
        <row r="3">
          <cell r="D3" t="str">
            <v>comma</v>
          </cell>
          <cell r="E3" t="str">
            <v>,</v>
          </cell>
          <cell r="G3" t="str">
            <v>0</v>
          </cell>
          <cell r="J3" t="str">
            <v>0%</v>
          </cell>
          <cell r="M3" t="str">
            <v>PL</v>
          </cell>
          <cell r="W3" t="str">
            <v>Axa</v>
          </cell>
          <cell r="X3" t="str">
            <v>First Year</v>
          </cell>
          <cell r="Y3" t="str">
            <v>Year</v>
          </cell>
        </row>
        <row r="4">
          <cell r="D4" t="str">
            <v>space</v>
          </cell>
          <cell r="E4" t="str">
            <v xml:space="preserve"> </v>
          </cell>
          <cell r="M4" t="str">
            <v>OTHER</v>
          </cell>
          <cell r="W4" t="str">
            <v>Investors</v>
          </cell>
        </row>
        <row r="5">
          <cell r="D5" t="str">
            <v>apostrophe</v>
          </cell>
          <cell r="E5" t="str">
            <v>'</v>
          </cell>
          <cell r="W5" t="str">
            <v>Esaliens</v>
          </cell>
        </row>
        <row r="6">
          <cell r="W6" t="str">
            <v>Allianz</v>
          </cell>
        </row>
        <row r="7">
          <cell r="W7" t="str">
            <v>Skarbiec</v>
          </cell>
        </row>
        <row r="8">
          <cell r="W8" t="str">
            <v>Templeton</v>
          </cell>
        </row>
      </sheetData>
      <sheetData sheetId="11">
        <row r="1">
          <cell r="N1" t="str">
            <v>Report names</v>
          </cell>
        </row>
        <row r="2">
          <cell r="N2" t="str">
            <v>Kapitały</v>
          </cell>
        </row>
        <row r="3">
          <cell r="N3" t="str">
            <v>Materiality</v>
          </cell>
        </row>
        <row r="4">
          <cell r="N4" t="str">
            <v>Portfel</v>
          </cell>
        </row>
        <row r="5">
          <cell r="N5" t="str">
            <v>Środki piniężne</v>
          </cell>
        </row>
        <row r="6">
          <cell r="N6" t="str">
            <v>TB</v>
          </cell>
        </row>
        <row r="7">
          <cell r="N7" t="str">
            <v>Transakcje</v>
          </cell>
        </row>
        <row r="8">
          <cell r="N8" t="str">
            <v>WAN</v>
          </cell>
        </row>
        <row r="9">
          <cell r="N9" t="str">
            <v>WNZ ZZZ</v>
          </cell>
        </row>
        <row r="10">
          <cell r="N10" t="str">
            <v>Wyceny</v>
          </cell>
        </row>
        <row r="11">
          <cell r="N11" t="str">
            <v>WAN Daily</v>
          </cell>
        </row>
        <row r="12">
          <cell r="N12" t="str">
            <v>Uzgodnienie_N9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Preparation"/>
      <sheetName val="Portfel"/>
      <sheetName val="TB"/>
      <sheetName val="Środki_pienieżne"/>
      <sheetName val="WAN"/>
      <sheetName val="ZZ"/>
      <sheetName val="NZZ"/>
      <sheetName val="Wprowadzenie"/>
      <sheetName val="Mapping_kolumn"/>
      <sheetName val="HiddenSplitting"/>
      <sheetName val="HiddenSettings"/>
      <sheetName val="HiddenAuxiliary"/>
      <sheetName val="Mapping_składniki"/>
      <sheetName val="TG"/>
      <sheetName val="TU"/>
      <sheetName val="TD"/>
      <sheetName val="BS"/>
      <sheetName val="PL"/>
      <sheetName val="CE"/>
      <sheetName val="N1"/>
      <sheetName val="N2"/>
      <sheetName val="N3"/>
      <sheetName val="N4"/>
      <sheetName val="N5"/>
      <sheetName val="N6"/>
      <sheetName val="N7"/>
      <sheetName val="N8"/>
      <sheetName val="N9"/>
      <sheetName val="N10"/>
      <sheetName val="N11"/>
      <sheetName val="N12"/>
      <sheetName val="ID"/>
    </sheetNames>
    <sheetDataSet>
      <sheetData sheetId="0">
        <row r="1">
          <cell r="C1"/>
        </row>
        <row r="2">
          <cell r="C2"/>
        </row>
        <row r="3">
          <cell r="C3" t="str">
            <v>TFI Tool</v>
          </cell>
        </row>
        <row r="4">
          <cell r="C4" t="str">
            <v>Offline</v>
          </cell>
        </row>
        <row r="5">
          <cell r="C5"/>
        </row>
        <row r="6">
          <cell r="C6" t="str">
            <v>Company name:</v>
          </cell>
        </row>
        <row r="7">
          <cell r="C7" t="str">
            <v>ABC</v>
          </cell>
        </row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 t="str">
            <v>FS current year:</v>
          </cell>
        </row>
        <row r="13">
          <cell r="C13"/>
        </row>
        <row r="14">
          <cell r="C14" t="str">
            <v>FS prior year:</v>
          </cell>
        </row>
        <row r="15">
          <cell r="C15"/>
        </row>
        <row r="16">
          <cell r="C16"/>
        </row>
        <row r="17">
          <cell r="C17" t="str">
            <v>Regional settings:</v>
          </cell>
        </row>
        <row r="18">
          <cell r="C18"/>
        </row>
        <row r="19">
          <cell r="C19" t="str">
            <v>Thousands separator:</v>
          </cell>
        </row>
        <row r="20">
          <cell r="C20"/>
        </row>
        <row r="21">
          <cell r="C21" t="str">
            <v>Decimal separator:</v>
          </cell>
        </row>
        <row r="22">
          <cell r="C22"/>
        </row>
        <row r="23">
          <cell r="C23" t="str">
            <v>Zeros Presentation</v>
          </cell>
        </row>
        <row r="24">
          <cell r="C24" t="str">
            <v>Amount</v>
          </cell>
        </row>
        <row r="25">
          <cell r="C25"/>
        </row>
        <row r="26">
          <cell r="C26" t="str">
            <v>Percent</v>
          </cell>
        </row>
        <row r="27">
          <cell r="C27"/>
        </row>
        <row r="28">
          <cell r="C28"/>
        </row>
        <row r="29">
          <cell r="C29" t="str">
            <v>Precision:</v>
          </cell>
        </row>
        <row r="30">
          <cell r="C30"/>
        </row>
        <row r="31">
          <cell r="C31"/>
        </row>
        <row r="32">
          <cell r="C32"/>
        </row>
        <row r="33">
          <cell r="C33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 t="str">
            <v>Separators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tailoring Questions"/>
      <sheetName val="AdminSettings"/>
      <sheetName val="Generator"/>
      <sheetName val="ReportTemplate"/>
      <sheetName val="CoverTemplate"/>
      <sheetName val="Report_ENG_General"/>
      <sheetName val="Wordings_ENG_General"/>
      <sheetName val="Cover_ENG_General"/>
      <sheetName val="Report_PL_General"/>
      <sheetName val="Wordings_PL_General"/>
      <sheetName val="Cover_PL_General"/>
      <sheetName val="Cover"/>
      <sheetName val="Report"/>
      <sheetName val="Report_PL_TFI"/>
      <sheetName val="Wordings"/>
      <sheetName val="Wordings_PL_TFI"/>
      <sheetName val="Cover_PL_TFI"/>
      <sheetName val="BasicSettings"/>
    </sheetNames>
    <sheetDataSet>
      <sheetData sheetId="0">
        <row r="9">
          <cell r="C9" t="str">
            <v>Please provide company name...</v>
          </cell>
        </row>
      </sheetData>
      <sheetData sheetId="1">
        <row r="1">
          <cell r="A1" t="str">
            <v>Language</v>
          </cell>
          <cell r="F1" t="str">
            <v>Range</v>
          </cell>
        </row>
        <row r="2">
          <cell r="A2" t="str">
            <v>Polish</v>
          </cell>
          <cell r="F2" t="str">
            <v>rngCompanyName</v>
          </cell>
        </row>
        <row r="3">
          <cell r="A3" t="str">
            <v>English</v>
          </cell>
          <cell r="F3" t="str">
            <v>rngLanguage</v>
          </cell>
        </row>
        <row r="4">
          <cell r="F4" t="str">
            <v>rngERType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WAN Daily"/>
      <sheetName val="Wyceny"/>
      <sheetName val="Transakcje"/>
      <sheetName val="Środki pieniężne"/>
      <sheetName val="Materiality"/>
      <sheetName val="Kapitały"/>
      <sheetName val="Mapping_kolumn"/>
      <sheetName val="WAN"/>
      <sheetName val="WNZ ZZZ"/>
      <sheetName val="TB"/>
      <sheetName val="Portfel"/>
      <sheetName val="Uzgodnienie_N9"/>
      <sheetName val="STRONA TYTUŁOWA"/>
      <sheetName val="Wprowadzenie"/>
      <sheetName val="BS"/>
      <sheetName val="PL"/>
      <sheetName val="GT"/>
      <sheetName val="ST"/>
      <sheetName val="AT"/>
      <sheetName val="CE"/>
      <sheetName val="N1"/>
      <sheetName val="N2"/>
      <sheetName val="N4"/>
      <sheetName val="N3"/>
      <sheetName val="N5"/>
      <sheetName val="N6"/>
      <sheetName val="N7"/>
      <sheetName val="N8"/>
      <sheetName val="N9"/>
      <sheetName val="N10"/>
      <sheetName val="N11"/>
      <sheetName val="N12"/>
      <sheetName val="Informacje dodatkowe"/>
      <sheetName val="Yellow Tables"/>
      <sheetName val="Basic Checks"/>
      <sheetName val="Mapping_konta"/>
      <sheetName val="Instrukcja"/>
      <sheetName val="Mapping_składniki"/>
      <sheetName val="Cross Report"/>
      <sheetName val="Exception Report"/>
      <sheetName val="All Results"/>
      <sheetName val="Incorrect 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1">
          <cell r="B1">
            <v>741</v>
          </cell>
        </row>
      </sheetData>
      <sheetData sheetId="4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workbookViewId="0">
      <selection activeCell="K9" sqref="K9"/>
    </sheetView>
  </sheetViews>
  <sheetFormatPr defaultRowHeight="13.8"/>
  <cols>
    <col min="2" max="2" width="48.69921875" customWidth="1"/>
    <col min="3" max="14" width="13.69921875" customWidth="1"/>
  </cols>
  <sheetData>
    <row r="2" spans="2:14">
      <c r="B2" s="25"/>
      <c r="C2" s="68">
        <v>43830</v>
      </c>
      <c r="D2" s="69"/>
      <c r="E2" s="70"/>
      <c r="F2" s="71">
        <v>43465</v>
      </c>
      <c r="G2" s="71"/>
      <c r="H2" s="71"/>
      <c r="I2" s="72"/>
      <c r="J2" s="72"/>
      <c r="K2" s="72"/>
      <c r="L2" s="72"/>
      <c r="M2" s="72"/>
      <c r="N2" s="72"/>
    </row>
    <row r="3" spans="2:14" ht="28.8">
      <c r="B3" s="26" t="s">
        <v>216</v>
      </c>
      <c r="C3" s="2" t="s">
        <v>3</v>
      </c>
      <c r="D3" s="2" t="s">
        <v>4</v>
      </c>
      <c r="E3" s="2" t="s">
        <v>5</v>
      </c>
      <c r="F3" s="2" t="s">
        <v>3</v>
      </c>
      <c r="G3" s="2" t="s">
        <v>4</v>
      </c>
      <c r="H3" s="2" t="s">
        <v>5</v>
      </c>
    </row>
    <row r="4" spans="2:14">
      <c r="B4" s="3" t="s">
        <v>171</v>
      </c>
      <c r="C4" s="57">
        <v>173913</v>
      </c>
      <c r="D4" s="57">
        <v>205339</v>
      </c>
      <c r="E4" s="55">
        <v>25.14</v>
      </c>
      <c r="F4" s="43">
        <v>202982</v>
      </c>
      <c r="G4" s="43">
        <v>237760</v>
      </c>
      <c r="H4" s="44">
        <v>22.41</v>
      </c>
      <c r="I4" s="53"/>
    </row>
    <row r="5" spans="2:14">
      <c r="B5" s="3" t="s">
        <v>172</v>
      </c>
      <c r="C5" s="57" t="s">
        <v>0</v>
      </c>
      <c r="D5" s="57" t="s">
        <v>0</v>
      </c>
      <c r="E5" s="55" t="s">
        <v>0</v>
      </c>
      <c r="F5" s="43" t="s">
        <v>0</v>
      </c>
      <c r="G5" s="43" t="s">
        <v>0</v>
      </c>
      <c r="H5" s="44" t="s">
        <v>0</v>
      </c>
    </row>
    <row r="6" spans="2:14">
      <c r="B6" s="3" t="s">
        <v>173</v>
      </c>
      <c r="C6" s="57" t="s">
        <v>0</v>
      </c>
      <c r="D6" s="57" t="s">
        <v>0</v>
      </c>
      <c r="E6" s="55" t="s">
        <v>0</v>
      </c>
      <c r="F6" s="43" t="s">
        <v>0</v>
      </c>
      <c r="G6" s="43" t="s">
        <v>0</v>
      </c>
      <c r="H6" s="44" t="s">
        <v>0</v>
      </c>
    </row>
    <row r="7" spans="2:14">
      <c r="B7" s="3" t="s">
        <v>174</v>
      </c>
      <c r="C7" s="57" t="s">
        <v>0</v>
      </c>
      <c r="D7" s="57" t="s">
        <v>0</v>
      </c>
      <c r="E7" s="55" t="s">
        <v>0</v>
      </c>
      <c r="F7" s="43" t="s">
        <v>0</v>
      </c>
      <c r="G7" s="43" t="s">
        <v>0</v>
      </c>
      <c r="H7" s="44" t="s">
        <v>0</v>
      </c>
    </row>
    <row r="8" spans="2:14">
      <c r="B8" s="3" t="s">
        <v>175</v>
      </c>
      <c r="C8" s="57" t="s">
        <v>0</v>
      </c>
      <c r="D8" s="57" t="s">
        <v>0</v>
      </c>
      <c r="E8" s="55" t="s">
        <v>0</v>
      </c>
      <c r="F8" s="43" t="s">
        <v>0</v>
      </c>
      <c r="G8" s="43" t="s">
        <v>0</v>
      </c>
      <c r="H8" s="44" t="s">
        <v>0</v>
      </c>
    </row>
    <row r="9" spans="2:14">
      <c r="B9" s="3" t="s">
        <v>176</v>
      </c>
      <c r="C9" s="57" t="s">
        <v>0</v>
      </c>
      <c r="D9" s="57" t="s">
        <v>0</v>
      </c>
      <c r="E9" s="55" t="s">
        <v>0</v>
      </c>
      <c r="F9" s="43" t="s">
        <v>0</v>
      </c>
      <c r="G9" s="43" t="s">
        <v>0</v>
      </c>
      <c r="H9" s="44" t="s">
        <v>0</v>
      </c>
    </row>
    <row r="10" spans="2:14">
      <c r="B10" s="3" t="s">
        <v>6</v>
      </c>
      <c r="C10" s="57">
        <v>588061</v>
      </c>
      <c r="D10" s="57">
        <v>597100</v>
      </c>
      <c r="E10" s="55">
        <v>73.09</v>
      </c>
      <c r="F10" s="43">
        <v>786312</v>
      </c>
      <c r="G10" s="43">
        <v>800571</v>
      </c>
      <c r="H10" s="44">
        <v>75.459999999999994</v>
      </c>
      <c r="I10" s="53"/>
    </row>
    <row r="11" spans="2:14">
      <c r="B11" s="3" t="s">
        <v>177</v>
      </c>
      <c r="C11" s="57" t="s">
        <v>0</v>
      </c>
      <c r="D11" s="57" t="s">
        <v>0</v>
      </c>
      <c r="E11" s="55" t="s">
        <v>0</v>
      </c>
      <c r="F11" s="43" t="s">
        <v>0</v>
      </c>
      <c r="G11" s="43" t="s">
        <v>0</v>
      </c>
      <c r="H11" s="44" t="s">
        <v>0</v>
      </c>
    </row>
    <row r="12" spans="2:14">
      <c r="B12" s="3" t="s">
        <v>178</v>
      </c>
      <c r="C12" s="57" t="s">
        <v>0</v>
      </c>
      <c r="D12" s="57" t="s">
        <v>0</v>
      </c>
      <c r="E12" s="55" t="s">
        <v>0</v>
      </c>
      <c r="F12" s="43" t="s">
        <v>0</v>
      </c>
      <c r="G12" s="43" t="s">
        <v>0</v>
      </c>
      <c r="H12" s="44" t="s">
        <v>0</v>
      </c>
    </row>
    <row r="13" spans="2:14">
      <c r="B13" s="3" t="s">
        <v>179</v>
      </c>
      <c r="C13" s="57" t="s">
        <v>0</v>
      </c>
      <c r="D13" s="57" t="s">
        <v>0</v>
      </c>
      <c r="E13" s="55" t="s">
        <v>0</v>
      </c>
      <c r="F13" s="43" t="s">
        <v>0</v>
      </c>
      <c r="G13" s="43" t="s">
        <v>0</v>
      </c>
      <c r="H13" s="44" t="s">
        <v>0</v>
      </c>
    </row>
    <row r="14" spans="2:14">
      <c r="B14" s="3" t="s">
        <v>180</v>
      </c>
      <c r="C14" s="57" t="s">
        <v>0</v>
      </c>
      <c r="D14" s="57" t="s">
        <v>0</v>
      </c>
      <c r="E14" s="55" t="s">
        <v>0</v>
      </c>
      <c r="F14" s="43" t="s">
        <v>0</v>
      </c>
      <c r="G14" s="43" t="s">
        <v>0</v>
      </c>
      <c r="H14" s="44" t="s">
        <v>0</v>
      </c>
    </row>
    <row r="15" spans="2:14" ht="19.2">
      <c r="B15" s="3" t="s">
        <v>181</v>
      </c>
      <c r="C15" s="57" t="s">
        <v>0</v>
      </c>
      <c r="D15" s="57" t="s">
        <v>0</v>
      </c>
      <c r="E15" s="55" t="s">
        <v>0</v>
      </c>
      <c r="F15" s="43" t="s">
        <v>0</v>
      </c>
      <c r="G15" s="43" t="s">
        <v>0</v>
      </c>
      <c r="H15" s="44" t="s">
        <v>0</v>
      </c>
    </row>
    <row r="16" spans="2:14">
      <c r="B16" s="3" t="s">
        <v>182</v>
      </c>
      <c r="C16" s="57" t="s">
        <v>0</v>
      </c>
      <c r="D16" s="57" t="s">
        <v>0</v>
      </c>
      <c r="E16" s="55" t="s">
        <v>0</v>
      </c>
      <c r="F16" s="43" t="s">
        <v>0</v>
      </c>
      <c r="G16" s="43" t="s">
        <v>0</v>
      </c>
      <c r="H16" s="44" t="s">
        <v>0</v>
      </c>
    </row>
    <row r="17" spans="2:14">
      <c r="B17" s="3" t="s">
        <v>183</v>
      </c>
      <c r="C17" s="57" t="s">
        <v>0</v>
      </c>
      <c r="D17" s="57" t="s">
        <v>0</v>
      </c>
      <c r="E17" s="55" t="s">
        <v>0</v>
      </c>
      <c r="F17" s="43" t="s">
        <v>0</v>
      </c>
      <c r="G17" s="43" t="s">
        <v>0</v>
      </c>
      <c r="H17" s="44" t="s">
        <v>0</v>
      </c>
    </row>
    <row r="18" spans="2:14">
      <c r="B18" s="3" t="s">
        <v>170</v>
      </c>
      <c r="C18" s="57">
        <f>8862-1</f>
        <v>8861</v>
      </c>
      <c r="D18" s="57">
        <f>8862-1</f>
        <v>8861</v>
      </c>
      <c r="E18" s="55">
        <v>1.0900000000000001</v>
      </c>
      <c r="F18" s="43">
        <v>21551</v>
      </c>
      <c r="G18" s="43">
        <v>21551</v>
      </c>
      <c r="H18" s="44">
        <v>2.0299999999999998</v>
      </c>
      <c r="I18" s="54"/>
    </row>
    <row r="19" spans="2:14">
      <c r="B19" s="3" t="s">
        <v>184</v>
      </c>
      <c r="C19" s="57" t="s">
        <v>0</v>
      </c>
      <c r="D19" s="57" t="s">
        <v>0</v>
      </c>
      <c r="E19" s="55" t="s">
        <v>0</v>
      </c>
      <c r="F19" s="43" t="s">
        <v>0</v>
      </c>
      <c r="G19" s="43" t="s">
        <v>0</v>
      </c>
      <c r="H19" s="44" t="s">
        <v>0</v>
      </c>
    </row>
    <row r="20" spans="2:14">
      <c r="B20" s="3" t="s">
        <v>168</v>
      </c>
      <c r="C20" s="57" t="s">
        <v>0</v>
      </c>
      <c r="D20" s="57" t="s">
        <v>0</v>
      </c>
      <c r="E20" s="55" t="s">
        <v>0</v>
      </c>
      <c r="F20" s="43" t="s">
        <v>0</v>
      </c>
      <c r="G20" s="43" t="s">
        <v>0</v>
      </c>
      <c r="H20" s="44" t="s">
        <v>0</v>
      </c>
    </row>
    <row r="21" spans="2:14">
      <c r="B21" s="3" t="s">
        <v>185</v>
      </c>
      <c r="C21" s="57" t="s">
        <v>0</v>
      </c>
      <c r="D21" s="57" t="s">
        <v>0</v>
      </c>
      <c r="E21" s="55" t="s">
        <v>0</v>
      </c>
      <c r="F21" s="43" t="s">
        <v>0</v>
      </c>
      <c r="G21" s="43" t="s">
        <v>0</v>
      </c>
      <c r="H21" s="44" t="s">
        <v>0</v>
      </c>
    </row>
    <row r="22" spans="2:14">
      <c r="B22" s="3" t="s">
        <v>143</v>
      </c>
      <c r="C22" s="57" t="s">
        <v>0</v>
      </c>
      <c r="D22" s="57" t="s">
        <v>0</v>
      </c>
      <c r="E22" s="55" t="s">
        <v>0</v>
      </c>
      <c r="F22" s="43" t="s">
        <v>0</v>
      </c>
      <c r="G22" s="43" t="s">
        <v>0</v>
      </c>
      <c r="H22" s="44" t="s">
        <v>0</v>
      </c>
    </row>
    <row r="23" spans="2:14">
      <c r="B23" s="29" t="s">
        <v>7</v>
      </c>
      <c r="C23" s="30">
        <f>770836-1</f>
        <v>770835</v>
      </c>
      <c r="D23" s="30">
        <f>811301-1</f>
        <v>811300</v>
      </c>
      <c r="E23" s="59">
        <v>99.32</v>
      </c>
      <c r="F23" s="60">
        <f>F4+F10+F18</f>
        <v>1010845</v>
      </c>
      <c r="G23" s="60">
        <f t="shared" ref="G23:H23" si="0">G4+G10+G18</f>
        <v>1059882</v>
      </c>
      <c r="H23" s="61">
        <f t="shared" si="0"/>
        <v>99.899999999999991</v>
      </c>
      <c r="I23" s="53"/>
    </row>
    <row r="24" spans="2:14">
      <c r="C24" s="42"/>
      <c r="D24" s="42"/>
    </row>
    <row r="25" spans="2:14" ht="21.75" customHeight="1">
      <c r="B25" s="67"/>
      <c r="C25" s="67"/>
      <c r="D25" s="67"/>
      <c r="E25" s="67"/>
      <c r="F25" s="67"/>
      <c r="G25" s="67"/>
      <c r="H25" s="67"/>
      <c r="I25" s="1"/>
      <c r="J25" s="1"/>
      <c r="K25" s="1"/>
      <c r="L25" s="1"/>
      <c r="M25" s="1"/>
      <c r="N25" s="1"/>
    </row>
    <row r="26" spans="2:14">
      <c r="D26" s="38"/>
      <c r="E26" s="38"/>
    </row>
    <row r="27" spans="2:14">
      <c r="D27" s="38"/>
      <c r="E27" s="38"/>
    </row>
    <row r="28" spans="2:14">
      <c r="D28" s="38"/>
      <c r="E28" s="38"/>
    </row>
    <row r="29" spans="2:14">
      <c r="E29" s="38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16"/>
  <sheetViews>
    <sheetView topLeftCell="A97" zoomScale="90" zoomScaleNormal="90" workbookViewId="0">
      <selection activeCell="H11" sqref="H11"/>
    </sheetView>
  </sheetViews>
  <sheetFormatPr defaultRowHeight="13.8"/>
  <cols>
    <col min="2" max="2" width="31.19921875" customWidth="1"/>
    <col min="3" max="15" width="13.69921875" customWidth="1"/>
  </cols>
  <sheetData>
    <row r="2" spans="2:15" ht="28.8"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3</v>
      </c>
      <c r="H2" s="2" t="s">
        <v>4</v>
      </c>
      <c r="I2" s="2" t="s">
        <v>5</v>
      </c>
    </row>
    <row r="3" spans="2:15">
      <c r="B3" s="3" t="s">
        <v>13</v>
      </c>
      <c r="C3" s="4"/>
      <c r="D3" s="4"/>
      <c r="E3" s="5">
        <v>8698975</v>
      </c>
      <c r="F3" s="4"/>
      <c r="G3" s="5">
        <v>170298</v>
      </c>
      <c r="H3" s="5">
        <v>195774</v>
      </c>
      <c r="I3" s="6">
        <v>23.96</v>
      </c>
      <c r="L3" s="38"/>
      <c r="M3" s="38"/>
      <c r="N3" s="38"/>
      <c r="O3" s="51"/>
    </row>
    <row r="4" spans="2:15" ht="28.8">
      <c r="B4" s="7" t="s">
        <v>14</v>
      </c>
      <c r="C4" s="8" t="s">
        <v>13</v>
      </c>
      <c r="D4" s="8" t="s">
        <v>15</v>
      </c>
      <c r="E4" s="5">
        <v>53000</v>
      </c>
      <c r="F4" s="8" t="s">
        <v>16</v>
      </c>
      <c r="G4" s="5" t="s">
        <v>0</v>
      </c>
      <c r="H4" s="5">
        <v>1245</v>
      </c>
      <c r="I4" s="6">
        <v>0.15</v>
      </c>
      <c r="O4" s="51"/>
    </row>
    <row r="5" spans="2:15" ht="19.2">
      <c r="B5" s="7" t="s">
        <v>17</v>
      </c>
      <c r="C5" s="8" t="s">
        <v>13</v>
      </c>
      <c r="D5" s="8" t="s">
        <v>18</v>
      </c>
      <c r="E5" s="5">
        <v>420</v>
      </c>
      <c r="F5" s="8" t="s">
        <v>19</v>
      </c>
      <c r="G5" s="5">
        <v>2058</v>
      </c>
      <c r="H5" s="5">
        <v>2093</v>
      </c>
      <c r="I5" s="6">
        <v>0.26</v>
      </c>
      <c r="O5" s="51"/>
    </row>
    <row r="6" spans="2:15" ht="19.2">
      <c r="B6" s="7" t="s">
        <v>20</v>
      </c>
      <c r="C6" s="8" t="s">
        <v>13</v>
      </c>
      <c r="D6" s="8" t="s">
        <v>21</v>
      </c>
      <c r="E6" s="5">
        <v>12000</v>
      </c>
      <c r="F6" s="8" t="s">
        <v>22</v>
      </c>
      <c r="G6" s="5">
        <v>2237</v>
      </c>
      <c r="H6" s="5">
        <v>2001</v>
      </c>
      <c r="I6" s="6">
        <v>0.24</v>
      </c>
      <c r="O6" s="51"/>
    </row>
    <row r="7" spans="2:15" ht="19.2">
      <c r="B7" s="7" t="s">
        <v>23</v>
      </c>
      <c r="C7" s="8" t="s">
        <v>13</v>
      </c>
      <c r="D7" s="62" t="s">
        <v>249</v>
      </c>
      <c r="E7" s="5">
        <v>21505</v>
      </c>
      <c r="F7" s="8" t="s">
        <v>22</v>
      </c>
      <c r="G7" s="5">
        <v>1296</v>
      </c>
      <c r="H7" s="5">
        <v>2124</v>
      </c>
      <c r="I7" s="6">
        <v>0.26</v>
      </c>
      <c r="O7" s="51"/>
    </row>
    <row r="8" spans="2:15" ht="28.8">
      <c r="B8" s="7" t="s">
        <v>24</v>
      </c>
      <c r="C8" s="8" t="s">
        <v>13</v>
      </c>
      <c r="D8" s="8" t="s">
        <v>15</v>
      </c>
      <c r="E8" s="5">
        <v>132250</v>
      </c>
      <c r="F8" s="8" t="s">
        <v>16</v>
      </c>
      <c r="G8" s="5">
        <v>2139</v>
      </c>
      <c r="H8" s="5">
        <v>1293</v>
      </c>
      <c r="I8" s="6">
        <v>0.16</v>
      </c>
      <c r="O8" s="51"/>
    </row>
    <row r="9" spans="2:15" ht="28.8">
      <c r="B9" s="7" t="s">
        <v>25</v>
      </c>
      <c r="C9" s="8" t="s">
        <v>13</v>
      </c>
      <c r="D9" s="8" t="s">
        <v>15</v>
      </c>
      <c r="E9" s="5">
        <v>170459</v>
      </c>
      <c r="F9" s="8" t="s">
        <v>26</v>
      </c>
      <c r="G9" s="5">
        <v>2898</v>
      </c>
      <c r="H9" s="5">
        <v>1544</v>
      </c>
      <c r="I9" s="6">
        <v>0.19</v>
      </c>
      <c r="O9" s="51"/>
    </row>
    <row r="10" spans="2:15" ht="19.2">
      <c r="B10" s="7" t="s">
        <v>27</v>
      </c>
      <c r="C10" s="8" t="s">
        <v>13</v>
      </c>
      <c r="D10" s="8" t="s">
        <v>21</v>
      </c>
      <c r="E10" s="5">
        <v>10000</v>
      </c>
      <c r="F10" s="8" t="s">
        <v>22</v>
      </c>
      <c r="G10" s="5">
        <v>2187</v>
      </c>
      <c r="H10" s="5">
        <v>2331</v>
      </c>
      <c r="I10" s="6">
        <v>0.28999999999999998</v>
      </c>
      <c r="O10" s="51"/>
    </row>
    <row r="11" spans="2:15" ht="28.8">
      <c r="B11" s="7" t="s">
        <v>28</v>
      </c>
      <c r="C11" s="8" t="s">
        <v>13</v>
      </c>
      <c r="D11" s="8" t="s">
        <v>15</v>
      </c>
      <c r="E11" s="5">
        <v>300719</v>
      </c>
      <c r="F11" s="8" t="s">
        <v>16</v>
      </c>
      <c r="G11" s="5">
        <v>4098</v>
      </c>
      <c r="H11" s="5">
        <v>3127</v>
      </c>
      <c r="I11" s="6">
        <v>0.38</v>
      </c>
      <c r="O11" s="51"/>
    </row>
    <row r="12" spans="2:15" ht="28.8">
      <c r="B12" s="7" t="s">
        <v>29</v>
      </c>
      <c r="C12" s="8" t="s">
        <v>13</v>
      </c>
      <c r="D12" s="8" t="s">
        <v>15</v>
      </c>
      <c r="E12" s="5">
        <v>9200</v>
      </c>
      <c r="F12" s="8" t="s">
        <v>16</v>
      </c>
      <c r="G12" s="5">
        <v>3088</v>
      </c>
      <c r="H12" s="5">
        <v>3582</v>
      </c>
      <c r="I12" s="6">
        <v>0.44</v>
      </c>
      <c r="O12" s="51"/>
    </row>
    <row r="13" spans="2:15" ht="28.8">
      <c r="B13" s="7" t="s">
        <v>30</v>
      </c>
      <c r="C13" s="8" t="s">
        <v>13</v>
      </c>
      <c r="D13" s="8" t="s">
        <v>15</v>
      </c>
      <c r="E13" s="5">
        <v>44826</v>
      </c>
      <c r="F13" s="8" t="s">
        <v>16</v>
      </c>
      <c r="G13" s="5">
        <v>1842</v>
      </c>
      <c r="H13" s="5">
        <v>9077</v>
      </c>
      <c r="I13" s="6">
        <v>1.1100000000000001</v>
      </c>
      <c r="O13" s="51"/>
    </row>
    <row r="14" spans="2:15" ht="28.8">
      <c r="B14" s="7" t="s">
        <v>31</v>
      </c>
      <c r="C14" s="8" t="s">
        <v>13</v>
      </c>
      <c r="D14" s="8" t="s">
        <v>15</v>
      </c>
      <c r="E14" s="5">
        <v>8189</v>
      </c>
      <c r="F14" s="8" t="s">
        <v>16</v>
      </c>
      <c r="G14" s="5">
        <v>883</v>
      </c>
      <c r="H14" s="5">
        <v>901</v>
      </c>
      <c r="I14" s="6">
        <v>0.11</v>
      </c>
      <c r="O14" s="51"/>
    </row>
    <row r="15" spans="2:15" ht="28.8">
      <c r="B15" s="7" t="s">
        <v>32</v>
      </c>
      <c r="C15" s="8" t="s">
        <v>13</v>
      </c>
      <c r="D15" s="8" t="s">
        <v>15</v>
      </c>
      <c r="E15" s="5">
        <v>20142</v>
      </c>
      <c r="F15" s="8" t="s">
        <v>16</v>
      </c>
      <c r="G15" s="5">
        <v>434</v>
      </c>
      <c r="H15" s="5">
        <v>440</v>
      </c>
      <c r="I15" s="6">
        <v>0.05</v>
      </c>
      <c r="O15" s="51"/>
    </row>
    <row r="16" spans="2:15" ht="28.8">
      <c r="B16" s="7" t="s">
        <v>33</v>
      </c>
      <c r="C16" s="8" t="s">
        <v>13</v>
      </c>
      <c r="D16" s="8" t="s">
        <v>15</v>
      </c>
      <c r="E16" s="5">
        <v>1846</v>
      </c>
      <c r="F16" s="8" t="s">
        <v>16</v>
      </c>
      <c r="G16" s="5">
        <v>72</v>
      </c>
      <c r="H16" s="5">
        <v>73</v>
      </c>
      <c r="I16" s="6">
        <v>0.01</v>
      </c>
      <c r="O16" s="51"/>
    </row>
    <row r="17" spans="2:15" ht="28.8">
      <c r="B17" s="7" t="s">
        <v>34</v>
      </c>
      <c r="C17" s="8" t="s">
        <v>13</v>
      </c>
      <c r="D17" s="8" t="s">
        <v>15</v>
      </c>
      <c r="E17" s="5">
        <v>38184</v>
      </c>
      <c r="F17" s="8" t="s">
        <v>16</v>
      </c>
      <c r="G17" s="5">
        <v>2549</v>
      </c>
      <c r="H17" s="5">
        <v>1978</v>
      </c>
      <c r="I17" s="6">
        <v>0.24</v>
      </c>
      <c r="O17" s="51"/>
    </row>
    <row r="18" spans="2:15" ht="28.8">
      <c r="B18" s="7" t="s">
        <v>35</v>
      </c>
      <c r="C18" s="8" t="s">
        <v>13</v>
      </c>
      <c r="D18" s="8" t="s">
        <v>15</v>
      </c>
      <c r="E18" s="5">
        <v>12738</v>
      </c>
      <c r="F18" s="8" t="s">
        <v>16</v>
      </c>
      <c r="G18" s="5">
        <v>4948</v>
      </c>
      <c r="H18" s="5">
        <v>4407</v>
      </c>
      <c r="I18" s="6">
        <v>0.54</v>
      </c>
      <c r="O18" s="51"/>
    </row>
    <row r="19" spans="2:15" ht="28.8">
      <c r="B19" s="7" t="s">
        <v>36</v>
      </c>
      <c r="C19" s="8" t="s">
        <v>13</v>
      </c>
      <c r="D19" s="8" t="s">
        <v>15</v>
      </c>
      <c r="E19" s="5">
        <v>2850</v>
      </c>
      <c r="F19" s="8" t="s">
        <v>16</v>
      </c>
      <c r="G19" s="5">
        <v>344</v>
      </c>
      <c r="H19" s="5">
        <v>272</v>
      </c>
      <c r="I19" s="6">
        <v>0.03</v>
      </c>
      <c r="O19" s="51"/>
    </row>
    <row r="20" spans="2:15" ht="28.8">
      <c r="B20" s="7" t="s">
        <v>37</v>
      </c>
      <c r="C20" s="8" t="s">
        <v>13</v>
      </c>
      <c r="D20" s="8" t="s">
        <v>15</v>
      </c>
      <c r="E20" s="5">
        <v>8800</v>
      </c>
      <c r="F20" s="8" t="s">
        <v>16</v>
      </c>
      <c r="G20" s="5">
        <v>1083</v>
      </c>
      <c r="H20" s="5">
        <v>1474</v>
      </c>
      <c r="I20" s="6">
        <v>0.18</v>
      </c>
      <c r="O20" s="51"/>
    </row>
    <row r="21" spans="2:15" ht="28.8">
      <c r="B21" s="7" t="s">
        <v>38</v>
      </c>
      <c r="C21" s="8" t="s">
        <v>13</v>
      </c>
      <c r="D21" s="8" t="s">
        <v>15</v>
      </c>
      <c r="E21" s="5">
        <v>138675</v>
      </c>
      <c r="F21" s="8" t="s">
        <v>16</v>
      </c>
      <c r="G21" s="5">
        <v>14005</v>
      </c>
      <c r="H21" s="5">
        <v>13930</v>
      </c>
      <c r="I21" s="6">
        <v>1.7</v>
      </c>
      <c r="O21" s="51"/>
    </row>
    <row r="22" spans="2:15" ht="28.8">
      <c r="B22" s="7" t="s">
        <v>39</v>
      </c>
      <c r="C22" s="8" t="s">
        <v>13</v>
      </c>
      <c r="D22" s="8" t="s">
        <v>15</v>
      </c>
      <c r="E22" s="5">
        <v>1548799</v>
      </c>
      <c r="F22" s="8" t="s">
        <v>16</v>
      </c>
      <c r="G22" s="5">
        <v>7556</v>
      </c>
      <c r="H22" s="5">
        <v>6703</v>
      </c>
      <c r="I22" s="6">
        <v>0.82</v>
      </c>
      <c r="O22" s="51"/>
    </row>
    <row r="23" spans="2:15" ht="28.8">
      <c r="B23" s="7" t="s">
        <v>40</v>
      </c>
      <c r="C23" s="8" t="s">
        <v>13</v>
      </c>
      <c r="D23" s="8" t="s">
        <v>15</v>
      </c>
      <c r="E23" s="5">
        <v>71089</v>
      </c>
      <c r="F23" s="8" t="s">
        <v>16</v>
      </c>
      <c r="G23" s="5">
        <v>1227</v>
      </c>
      <c r="H23" s="5">
        <v>6101</v>
      </c>
      <c r="I23" s="6">
        <v>0.75</v>
      </c>
      <c r="O23" s="51"/>
    </row>
    <row r="24" spans="2:15" ht="28.8">
      <c r="B24" s="7" t="s">
        <v>41</v>
      </c>
      <c r="C24" s="8" t="s">
        <v>13</v>
      </c>
      <c r="D24" s="8" t="s">
        <v>15</v>
      </c>
      <c r="E24" s="5">
        <v>380000</v>
      </c>
      <c r="F24" s="8" t="s">
        <v>16</v>
      </c>
      <c r="G24" s="5">
        <v>8652</v>
      </c>
      <c r="H24" s="5">
        <v>13095</v>
      </c>
      <c r="I24" s="6">
        <v>1.6</v>
      </c>
      <c r="O24" s="51"/>
    </row>
    <row r="25" spans="2:15" ht="28.8">
      <c r="B25" s="7" t="s">
        <v>42</v>
      </c>
      <c r="C25" s="8" t="s">
        <v>13</v>
      </c>
      <c r="D25" s="8" t="s">
        <v>15</v>
      </c>
      <c r="E25" s="5">
        <v>187173</v>
      </c>
      <c r="F25" s="8" t="s">
        <v>16</v>
      </c>
      <c r="G25" s="5">
        <v>4422</v>
      </c>
      <c r="H25" s="5">
        <v>5230</v>
      </c>
      <c r="I25" s="6">
        <v>0.64</v>
      </c>
      <c r="O25" s="51"/>
    </row>
    <row r="26" spans="2:15" ht="28.8">
      <c r="B26" s="7" t="s">
        <v>43</v>
      </c>
      <c r="C26" s="8" t="s">
        <v>13</v>
      </c>
      <c r="D26" s="8" t="s">
        <v>15</v>
      </c>
      <c r="E26" s="5">
        <v>323000</v>
      </c>
      <c r="F26" s="8" t="s">
        <v>16</v>
      </c>
      <c r="G26" s="5">
        <v>9494</v>
      </c>
      <c r="H26" s="5">
        <v>12930</v>
      </c>
      <c r="I26" s="6">
        <v>1.58</v>
      </c>
      <c r="O26" s="51"/>
    </row>
    <row r="27" spans="2:15" ht="28.8">
      <c r="B27" s="7" t="s">
        <v>44</v>
      </c>
      <c r="C27" s="8" t="s">
        <v>13</v>
      </c>
      <c r="D27" s="8" t="s">
        <v>15</v>
      </c>
      <c r="E27" s="5">
        <v>51718</v>
      </c>
      <c r="F27" s="8" t="s">
        <v>16</v>
      </c>
      <c r="G27" s="5">
        <v>140</v>
      </c>
      <c r="H27" s="5">
        <v>131</v>
      </c>
      <c r="I27" s="6">
        <v>0.02</v>
      </c>
      <c r="O27" s="51"/>
    </row>
    <row r="28" spans="2:15" ht="28.8">
      <c r="B28" s="7" t="s">
        <v>45</v>
      </c>
      <c r="C28" s="8" t="s">
        <v>13</v>
      </c>
      <c r="D28" s="8" t="s">
        <v>15</v>
      </c>
      <c r="E28" s="5">
        <v>1232009</v>
      </c>
      <c r="F28" s="8" t="s">
        <v>16</v>
      </c>
      <c r="G28" s="5">
        <v>6249</v>
      </c>
      <c r="H28" s="5">
        <v>8772</v>
      </c>
      <c r="I28" s="6">
        <v>1.07</v>
      </c>
      <c r="O28" s="51"/>
    </row>
    <row r="29" spans="2:15" ht="19.2">
      <c r="B29" s="7" t="s">
        <v>46</v>
      </c>
      <c r="C29" s="8" t="s">
        <v>13</v>
      </c>
      <c r="D29" s="8" t="s">
        <v>21</v>
      </c>
      <c r="E29" s="5">
        <v>46000</v>
      </c>
      <c r="F29" s="8" t="s">
        <v>22</v>
      </c>
      <c r="G29" s="5">
        <v>2282</v>
      </c>
      <c r="H29" s="5">
        <v>3233</v>
      </c>
      <c r="I29" s="6">
        <v>0.4</v>
      </c>
      <c r="O29" s="51"/>
    </row>
    <row r="30" spans="2:15" ht="28.8">
      <c r="B30" s="7" t="s">
        <v>47</v>
      </c>
      <c r="C30" s="8" t="s">
        <v>13</v>
      </c>
      <c r="D30" s="8" t="s">
        <v>15</v>
      </c>
      <c r="E30" s="5">
        <v>244199</v>
      </c>
      <c r="F30" s="8" t="s">
        <v>16</v>
      </c>
      <c r="G30" s="5">
        <v>1391</v>
      </c>
      <c r="H30" s="5">
        <v>1429</v>
      </c>
      <c r="I30" s="6">
        <v>0.17</v>
      </c>
      <c r="O30" s="51"/>
    </row>
    <row r="31" spans="2:15" ht="19.2">
      <c r="B31" s="7" t="s">
        <v>48</v>
      </c>
      <c r="C31" s="8" t="s">
        <v>13</v>
      </c>
      <c r="D31" s="8" t="s">
        <v>49</v>
      </c>
      <c r="E31" s="5">
        <v>30000</v>
      </c>
      <c r="F31" s="8" t="s">
        <v>50</v>
      </c>
      <c r="G31" s="5">
        <v>1682</v>
      </c>
      <c r="H31" s="5">
        <v>1873</v>
      </c>
      <c r="I31" s="6">
        <v>0.23</v>
      </c>
      <c r="O31" s="51"/>
    </row>
    <row r="32" spans="2:15" ht="28.8">
      <c r="B32" s="7" t="s">
        <v>51</v>
      </c>
      <c r="C32" s="8" t="s">
        <v>13</v>
      </c>
      <c r="D32" s="8" t="s">
        <v>15</v>
      </c>
      <c r="E32" s="5">
        <v>29242</v>
      </c>
      <c r="F32" s="8" t="s">
        <v>16</v>
      </c>
      <c r="G32" s="5">
        <v>9118</v>
      </c>
      <c r="H32" s="5">
        <v>8989</v>
      </c>
      <c r="I32" s="6">
        <v>1.1000000000000001</v>
      </c>
      <c r="O32" s="51"/>
    </row>
    <row r="33" spans="2:15" ht="28.8">
      <c r="B33" s="7" t="s">
        <v>52</v>
      </c>
      <c r="C33" s="8" t="s">
        <v>13</v>
      </c>
      <c r="D33" s="8" t="s">
        <v>15</v>
      </c>
      <c r="E33" s="5">
        <v>9000</v>
      </c>
      <c r="F33" s="8" t="s">
        <v>16</v>
      </c>
      <c r="G33" s="5">
        <v>1976</v>
      </c>
      <c r="H33" s="5">
        <v>1845</v>
      </c>
      <c r="I33" s="6">
        <v>0.23</v>
      </c>
      <c r="O33" s="51"/>
    </row>
    <row r="34" spans="2:15" ht="28.8">
      <c r="B34" s="7" t="s">
        <v>53</v>
      </c>
      <c r="C34" s="8" t="s">
        <v>13</v>
      </c>
      <c r="D34" s="8" t="s">
        <v>15</v>
      </c>
      <c r="E34" s="5">
        <v>26735</v>
      </c>
      <c r="F34" s="8" t="s">
        <v>16</v>
      </c>
      <c r="G34" s="5">
        <v>1625</v>
      </c>
      <c r="H34" s="5">
        <v>4999</v>
      </c>
      <c r="I34" s="6">
        <v>0.61</v>
      </c>
      <c r="O34" s="51"/>
    </row>
    <row r="35" spans="2:15" ht="28.8">
      <c r="B35" s="7" t="s">
        <v>54</v>
      </c>
      <c r="C35" s="8" t="s">
        <v>13</v>
      </c>
      <c r="D35" s="8" t="s">
        <v>15</v>
      </c>
      <c r="E35" s="5">
        <v>141170</v>
      </c>
      <c r="F35" s="8" t="s">
        <v>16</v>
      </c>
      <c r="G35" s="5">
        <v>2748</v>
      </c>
      <c r="H35" s="5">
        <v>1285</v>
      </c>
      <c r="I35" s="6">
        <v>0.16</v>
      </c>
      <c r="O35" s="51"/>
    </row>
    <row r="36" spans="2:15" ht="28.8">
      <c r="B36" s="7" t="s">
        <v>55</v>
      </c>
      <c r="C36" s="8" t="s">
        <v>13</v>
      </c>
      <c r="D36" s="8" t="s">
        <v>15</v>
      </c>
      <c r="E36" s="5">
        <v>372255</v>
      </c>
      <c r="F36" s="8" t="s">
        <v>16</v>
      </c>
      <c r="G36" s="5">
        <v>2085</v>
      </c>
      <c r="H36" s="5">
        <v>1601</v>
      </c>
      <c r="I36" s="6">
        <v>0.2</v>
      </c>
      <c r="O36" s="51"/>
    </row>
    <row r="37" spans="2:15" ht="28.8">
      <c r="B37" s="7" t="s">
        <v>56</v>
      </c>
      <c r="C37" s="8" t="s">
        <v>13</v>
      </c>
      <c r="D37" s="8" t="s">
        <v>15</v>
      </c>
      <c r="E37" s="5">
        <v>412332</v>
      </c>
      <c r="F37" s="8" t="s">
        <v>16</v>
      </c>
      <c r="G37" s="5">
        <v>6615</v>
      </c>
      <c r="H37" s="5">
        <v>7339</v>
      </c>
      <c r="I37" s="6">
        <v>0.9</v>
      </c>
      <c r="O37" s="51"/>
    </row>
    <row r="38" spans="2:15" ht="28.8">
      <c r="B38" s="7" t="s">
        <v>57</v>
      </c>
      <c r="C38" s="8" t="s">
        <v>13</v>
      </c>
      <c r="D38" s="8" t="s">
        <v>15</v>
      </c>
      <c r="E38" s="5">
        <v>64150</v>
      </c>
      <c r="F38" s="8" t="s">
        <v>16</v>
      </c>
      <c r="G38" s="5">
        <v>3448</v>
      </c>
      <c r="H38" s="5">
        <v>2207</v>
      </c>
      <c r="I38" s="6">
        <v>0.27</v>
      </c>
      <c r="O38" s="51"/>
    </row>
    <row r="39" spans="2:15" ht="28.8">
      <c r="B39" s="7" t="s">
        <v>58</v>
      </c>
      <c r="C39" s="8" t="s">
        <v>13</v>
      </c>
      <c r="D39" s="8" t="s">
        <v>15</v>
      </c>
      <c r="E39" s="5">
        <v>801522</v>
      </c>
      <c r="F39" s="8" t="s">
        <v>16</v>
      </c>
      <c r="G39" s="5">
        <v>3423</v>
      </c>
      <c r="H39" s="5">
        <v>430</v>
      </c>
      <c r="I39" s="6">
        <v>0.05</v>
      </c>
      <c r="O39" s="51"/>
    </row>
    <row r="40" spans="2:15" ht="28.8">
      <c r="B40" s="7" t="s">
        <v>59</v>
      </c>
      <c r="C40" s="8" t="s">
        <v>13</v>
      </c>
      <c r="D40" s="8" t="s">
        <v>15</v>
      </c>
      <c r="E40" s="5">
        <v>3385</v>
      </c>
      <c r="F40" s="8" t="s">
        <v>16</v>
      </c>
      <c r="G40" s="5">
        <v>2548</v>
      </c>
      <c r="H40" s="5">
        <v>2986</v>
      </c>
      <c r="I40" s="6">
        <v>0.37</v>
      </c>
      <c r="O40" s="51"/>
    </row>
    <row r="41" spans="2:15" ht="19.2">
      <c r="B41" s="7" t="s">
        <v>60</v>
      </c>
      <c r="C41" s="8" t="s">
        <v>13</v>
      </c>
      <c r="D41" s="62" t="s">
        <v>250</v>
      </c>
      <c r="E41" s="5">
        <v>11600</v>
      </c>
      <c r="F41" s="8" t="s">
        <v>61</v>
      </c>
      <c r="G41" s="5">
        <v>2747</v>
      </c>
      <c r="H41" s="5">
        <v>5310</v>
      </c>
      <c r="I41" s="6">
        <v>0.65</v>
      </c>
      <c r="O41" s="51"/>
    </row>
    <row r="42" spans="2:15" ht="28.8">
      <c r="B42" s="7" t="s">
        <v>62</v>
      </c>
      <c r="C42" s="8" t="s">
        <v>13</v>
      </c>
      <c r="D42" s="8" t="s">
        <v>15</v>
      </c>
      <c r="E42" s="5">
        <v>413813</v>
      </c>
      <c r="F42" s="8" t="s">
        <v>16</v>
      </c>
      <c r="G42" s="5">
        <v>6180</v>
      </c>
      <c r="H42" s="5">
        <v>3435</v>
      </c>
      <c r="I42" s="6">
        <v>0.42</v>
      </c>
      <c r="O42" s="51"/>
    </row>
    <row r="43" spans="2:15" ht="28.8">
      <c r="B43" s="7" t="s">
        <v>63</v>
      </c>
      <c r="C43" s="8" t="s">
        <v>13</v>
      </c>
      <c r="D43" s="8" t="s">
        <v>15</v>
      </c>
      <c r="E43" s="5">
        <v>67102</v>
      </c>
      <c r="F43" s="8" t="s">
        <v>16</v>
      </c>
      <c r="G43" s="5">
        <v>1142</v>
      </c>
      <c r="H43" s="5">
        <v>1147</v>
      </c>
      <c r="I43" s="6">
        <v>0.14000000000000001</v>
      </c>
      <c r="O43" s="51"/>
    </row>
    <row r="44" spans="2:15" ht="19.2">
      <c r="B44" s="7" t="s">
        <v>64</v>
      </c>
      <c r="C44" s="8" t="s">
        <v>13</v>
      </c>
      <c r="D44" s="8" t="s">
        <v>65</v>
      </c>
      <c r="E44" s="5">
        <v>10000</v>
      </c>
      <c r="F44" s="8" t="s">
        <v>66</v>
      </c>
      <c r="G44" s="5">
        <v>2058</v>
      </c>
      <c r="H44" s="5">
        <v>2133</v>
      </c>
      <c r="I44" s="6">
        <v>0.26</v>
      </c>
      <c r="O44" s="51"/>
    </row>
    <row r="45" spans="2:15" ht="19.2">
      <c r="B45" s="7" t="s">
        <v>67</v>
      </c>
      <c r="C45" s="8" t="s">
        <v>13</v>
      </c>
      <c r="D45" s="8" t="s">
        <v>68</v>
      </c>
      <c r="E45" s="5">
        <v>25493</v>
      </c>
      <c r="F45" s="8" t="s">
        <v>26</v>
      </c>
      <c r="G45" s="5">
        <v>3374</v>
      </c>
      <c r="H45" s="5">
        <v>4207</v>
      </c>
      <c r="I45" s="6">
        <v>0.51</v>
      </c>
      <c r="O45" s="51"/>
    </row>
    <row r="46" spans="2:15" ht="28.8">
      <c r="B46" s="7" t="s">
        <v>69</v>
      </c>
      <c r="C46" s="8" t="s">
        <v>13</v>
      </c>
      <c r="D46" s="8" t="s">
        <v>15</v>
      </c>
      <c r="E46" s="5">
        <v>65666</v>
      </c>
      <c r="F46" s="8" t="s">
        <v>16</v>
      </c>
      <c r="G46" s="5">
        <v>2445</v>
      </c>
      <c r="H46" s="5">
        <v>2843</v>
      </c>
      <c r="I46" s="6">
        <v>0.35</v>
      </c>
      <c r="O46" s="51"/>
    </row>
    <row r="47" spans="2:15" ht="19.2">
      <c r="B47" s="7" t="s">
        <v>70</v>
      </c>
      <c r="C47" s="8" t="s">
        <v>13</v>
      </c>
      <c r="D47" s="8" t="s">
        <v>65</v>
      </c>
      <c r="E47" s="5">
        <v>2800</v>
      </c>
      <c r="F47" s="8" t="s">
        <v>66</v>
      </c>
      <c r="G47" s="5">
        <v>771</v>
      </c>
      <c r="H47" s="5">
        <v>600</v>
      </c>
      <c r="I47" s="6">
        <v>7.0000000000000007E-2</v>
      </c>
      <c r="O47" s="51"/>
    </row>
    <row r="48" spans="2:15" ht="19.2">
      <c r="B48" s="7" t="s">
        <v>71</v>
      </c>
      <c r="C48" s="8" t="s">
        <v>13</v>
      </c>
      <c r="D48" s="8" t="s">
        <v>68</v>
      </c>
      <c r="E48" s="5">
        <v>8000</v>
      </c>
      <c r="F48" s="8" t="s">
        <v>26</v>
      </c>
      <c r="G48" s="5">
        <v>796</v>
      </c>
      <c r="H48" s="5">
        <v>974</v>
      </c>
      <c r="I48" s="6">
        <v>0.12</v>
      </c>
      <c r="O48" s="51"/>
    </row>
    <row r="49" spans="2:15" ht="19.2">
      <c r="B49" s="7" t="s">
        <v>72</v>
      </c>
      <c r="C49" s="8" t="s">
        <v>13</v>
      </c>
      <c r="D49" s="8" t="s">
        <v>73</v>
      </c>
      <c r="E49" s="5">
        <v>289812</v>
      </c>
      <c r="F49" s="8" t="s">
        <v>74</v>
      </c>
      <c r="G49" s="5">
        <v>4904</v>
      </c>
      <c r="H49" s="5">
        <v>3872</v>
      </c>
      <c r="I49" s="6">
        <v>0.47</v>
      </c>
      <c r="O49" s="51"/>
    </row>
    <row r="50" spans="2:15" ht="28.8">
      <c r="B50" s="7" t="s">
        <v>75</v>
      </c>
      <c r="C50" s="8" t="s">
        <v>13</v>
      </c>
      <c r="D50" s="8" t="s">
        <v>15</v>
      </c>
      <c r="E50" s="5">
        <v>61000</v>
      </c>
      <c r="F50" s="8" t="s">
        <v>16</v>
      </c>
      <c r="G50" s="5">
        <v>3203</v>
      </c>
      <c r="H50" s="5">
        <v>2745</v>
      </c>
      <c r="I50" s="6">
        <v>0.34</v>
      </c>
      <c r="O50" s="51"/>
    </row>
    <row r="51" spans="2:15" ht="28.8">
      <c r="B51" s="7" t="s">
        <v>76</v>
      </c>
      <c r="C51" s="8" t="s">
        <v>13</v>
      </c>
      <c r="D51" s="8" t="s">
        <v>15</v>
      </c>
      <c r="E51" s="5">
        <v>26468</v>
      </c>
      <c r="F51" s="8" t="s">
        <v>16</v>
      </c>
      <c r="G51" s="5">
        <v>1502</v>
      </c>
      <c r="H51" s="5">
        <v>1847</v>
      </c>
      <c r="I51" s="6">
        <v>0.23</v>
      </c>
      <c r="O51" s="51"/>
    </row>
    <row r="52" spans="2:15" ht="28.8">
      <c r="B52" s="41" t="s">
        <v>251</v>
      </c>
      <c r="C52" s="8" t="s">
        <v>13</v>
      </c>
      <c r="D52" s="8" t="s">
        <v>15</v>
      </c>
      <c r="E52" s="5">
        <v>61955</v>
      </c>
      <c r="F52" s="8" t="s">
        <v>16</v>
      </c>
      <c r="G52" s="5">
        <v>1363</v>
      </c>
      <c r="H52" s="5">
        <v>3395</v>
      </c>
      <c r="I52" s="6">
        <v>0.42</v>
      </c>
      <c r="O52" s="51"/>
    </row>
    <row r="53" spans="2:15" ht="28.8">
      <c r="B53" s="7" t="s">
        <v>77</v>
      </c>
      <c r="C53" s="8" t="s">
        <v>13</v>
      </c>
      <c r="D53" s="8" t="s">
        <v>15</v>
      </c>
      <c r="E53" s="5">
        <v>21790</v>
      </c>
      <c r="F53" s="8" t="s">
        <v>16</v>
      </c>
      <c r="G53" s="5">
        <v>1070</v>
      </c>
      <c r="H53" s="5">
        <v>1678</v>
      </c>
      <c r="I53" s="6">
        <v>0.21</v>
      </c>
      <c r="O53" s="51"/>
    </row>
    <row r="54" spans="2:15" ht="28.8">
      <c r="B54" s="7" t="s">
        <v>78</v>
      </c>
      <c r="C54" s="8" t="s">
        <v>13</v>
      </c>
      <c r="D54" s="8" t="s">
        <v>15</v>
      </c>
      <c r="E54" s="5">
        <v>135000</v>
      </c>
      <c r="F54" s="8" t="s">
        <v>16</v>
      </c>
      <c r="G54" s="5">
        <v>814</v>
      </c>
      <c r="H54" s="5">
        <v>724</v>
      </c>
      <c r="I54" s="6">
        <v>0.09</v>
      </c>
      <c r="O54" s="51"/>
    </row>
    <row r="55" spans="2:15" ht="28.8">
      <c r="B55" s="7" t="s">
        <v>79</v>
      </c>
      <c r="C55" s="8" t="s">
        <v>13</v>
      </c>
      <c r="D55" s="8" t="s">
        <v>15</v>
      </c>
      <c r="E55" s="5">
        <v>86634</v>
      </c>
      <c r="F55" s="8" t="s">
        <v>16</v>
      </c>
      <c r="G55" s="5">
        <v>1429</v>
      </c>
      <c r="H55" s="5">
        <v>1066</v>
      </c>
      <c r="I55" s="6">
        <v>0.13</v>
      </c>
      <c r="O55" s="51"/>
    </row>
    <row r="56" spans="2:15" ht="28.8">
      <c r="B56" s="7" t="s">
        <v>80</v>
      </c>
      <c r="C56" s="8" t="s">
        <v>13</v>
      </c>
      <c r="D56" s="8" t="s">
        <v>15</v>
      </c>
      <c r="E56" s="5">
        <v>17140</v>
      </c>
      <c r="F56" s="8" t="s">
        <v>16</v>
      </c>
      <c r="G56" s="5">
        <v>572</v>
      </c>
      <c r="H56" s="5">
        <v>754</v>
      </c>
      <c r="I56" s="6">
        <v>0.09</v>
      </c>
      <c r="O56" s="51"/>
    </row>
    <row r="57" spans="2:15" ht="28.8">
      <c r="B57" s="7" t="s">
        <v>81</v>
      </c>
      <c r="C57" s="8" t="s">
        <v>13</v>
      </c>
      <c r="D57" s="8" t="s">
        <v>15</v>
      </c>
      <c r="E57" s="5">
        <v>76986</v>
      </c>
      <c r="F57" s="8" t="s">
        <v>16</v>
      </c>
      <c r="G57" s="5">
        <v>1079</v>
      </c>
      <c r="H57" s="5">
        <v>839</v>
      </c>
      <c r="I57" s="6">
        <v>0.1</v>
      </c>
      <c r="O57" s="51"/>
    </row>
    <row r="58" spans="2:15" ht="28.8">
      <c r="B58" s="7" t="s">
        <v>82</v>
      </c>
      <c r="C58" s="8" t="s">
        <v>13</v>
      </c>
      <c r="D58" s="8" t="s">
        <v>15</v>
      </c>
      <c r="E58" s="5">
        <v>65101</v>
      </c>
      <c r="F58" s="8" t="s">
        <v>16</v>
      </c>
      <c r="G58" s="5">
        <v>3808</v>
      </c>
      <c r="H58" s="5">
        <v>4075</v>
      </c>
      <c r="I58" s="6">
        <v>0.5</v>
      </c>
      <c r="O58" s="51"/>
    </row>
    <row r="59" spans="2:15" ht="28.8">
      <c r="B59" s="7" t="s">
        <v>83</v>
      </c>
      <c r="C59" s="8" t="s">
        <v>13</v>
      </c>
      <c r="D59" s="8" t="s">
        <v>15</v>
      </c>
      <c r="E59" s="5">
        <v>3000</v>
      </c>
      <c r="F59" s="8" t="s">
        <v>16</v>
      </c>
      <c r="G59" s="5">
        <v>410</v>
      </c>
      <c r="H59" s="5">
        <v>717</v>
      </c>
      <c r="I59" s="6">
        <v>0.09</v>
      </c>
      <c r="O59" s="51"/>
    </row>
    <row r="60" spans="2:15" ht="28.8">
      <c r="B60" s="7" t="s">
        <v>84</v>
      </c>
      <c r="C60" s="8" t="s">
        <v>13</v>
      </c>
      <c r="D60" s="8" t="s">
        <v>15</v>
      </c>
      <c r="E60" s="5">
        <v>120000</v>
      </c>
      <c r="F60" s="8" t="s">
        <v>16</v>
      </c>
      <c r="G60" s="5">
        <v>2867</v>
      </c>
      <c r="H60" s="5">
        <v>4764</v>
      </c>
      <c r="I60" s="6">
        <v>0.57999999999999996</v>
      </c>
      <c r="O60" s="51"/>
    </row>
    <row r="61" spans="2:15" ht="28.8">
      <c r="B61" s="7" t="s">
        <v>85</v>
      </c>
      <c r="C61" s="8" t="s">
        <v>13</v>
      </c>
      <c r="D61" s="8" t="s">
        <v>15</v>
      </c>
      <c r="E61" s="5">
        <v>18185</v>
      </c>
      <c r="F61" s="8" t="s">
        <v>16</v>
      </c>
      <c r="G61" s="5">
        <v>300</v>
      </c>
      <c r="H61" s="5">
        <v>264</v>
      </c>
      <c r="I61" s="6">
        <v>0.03</v>
      </c>
      <c r="O61" s="51"/>
    </row>
    <row r="62" spans="2:15" ht="28.8">
      <c r="B62" s="7" t="s">
        <v>86</v>
      </c>
      <c r="C62" s="8" t="s">
        <v>13</v>
      </c>
      <c r="D62" s="8" t="s">
        <v>15</v>
      </c>
      <c r="E62" s="5">
        <v>151849</v>
      </c>
      <c r="F62" s="8" t="s">
        <v>87</v>
      </c>
      <c r="G62" s="5">
        <v>4622</v>
      </c>
      <c r="H62" s="5">
        <v>5315</v>
      </c>
      <c r="I62" s="6">
        <v>0.65</v>
      </c>
      <c r="O62" s="51"/>
    </row>
    <row r="63" spans="2:15">
      <c r="B63" s="3" t="s">
        <v>88</v>
      </c>
      <c r="C63" s="4"/>
      <c r="D63" s="4"/>
      <c r="E63" s="5">
        <v>154842</v>
      </c>
      <c r="F63" s="4"/>
      <c r="G63" s="5">
        <v>2865</v>
      </c>
      <c r="H63" s="5">
        <v>8615</v>
      </c>
      <c r="I63" s="6">
        <v>1.06</v>
      </c>
      <c r="L63" s="38"/>
      <c r="M63" s="38"/>
      <c r="N63" s="38"/>
      <c r="O63" s="52"/>
    </row>
    <row r="64" spans="2:15" ht="28.8">
      <c r="B64" s="7" t="s">
        <v>89</v>
      </c>
      <c r="C64" s="8" t="s">
        <v>88</v>
      </c>
      <c r="D64" s="8" t="s">
        <v>90</v>
      </c>
      <c r="E64" s="5">
        <v>128742</v>
      </c>
      <c r="F64" s="8" t="s">
        <v>16</v>
      </c>
      <c r="G64" s="5">
        <v>2317</v>
      </c>
      <c r="H64" s="5">
        <v>7725</v>
      </c>
      <c r="I64" s="6">
        <v>0.95</v>
      </c>
      <c r="L64" s="38"/>
      <c r="M64" s="38"/>
      <c r="N64" s="38"/>
      <c r="O64" s="52"/>
    </row>
    <row r="65" spans="2:15" ht="28.8">
      <c r="B65" s="7" t="s">
        <v>91</v>
      </c>
      <c r="C65" s="8" t="s">
        <v>88</v>
      </c>
      <c r="D65" s="8" t="s">
        <v>90</v>
      </c>
      <c r="E65" s="5">
        <v>26100</v>
      </c>
      <c r="F65" s="8" t="s">
        <v>16</v>
      </c>
      <c r="G65" s="5">
        <v>548</v>
      </c>
      <c r="H65" s="5">
        <v>890</v>
      </c>
      <c r="I65" s="6">
        <v>0.11</v>
      </c>
      <c r="L65" s="38"/>
      <c r="M65" s="38"/>
      <c r="N65" s="38"/>
      <c r="O65" s="52"/>
    </row>
    <row r="66" spans="2:15">
      <c r="B66" s="3" t="s">
        <v>92</v>
      </c>
      <c r="C66" s="4"/>
      <c r="D66" s="4"/>
      <c r="E66" s="5">
        <v>100000</v>
      </c>
      <c r="F66" s="4"/>
      <c r="G66" s="5">
        <v>750</v>
      </c>
      <c r="H66" s="5">
        <v>950</v>
      </c>
      <c r="I66" s="6">
        <v>0.12</v>
      </c>
      <c r="L66" s="38"/>
      <c r="M66" s="38"/>
      <c r="N66" s="38"/>
      <c r="O66" s="51"/>
    </row>
    <row r="67" spans="2:15" ht="19.2">
      <c r="B67" s="7" t="s">
        <v>93</v>
      </c>
      <c r="C67" s="8" t="s">
        <v>92</v>
      </c>
      <c r="D67" s="8" t="s">
        <v>94</v>
      </c>
      <c r="E67" s="5">
        <v>100000</v>
      </c>
      <c r="F67" s="8" t="s">
        <v>16</v>
      </c>
      <c r="G67" s="5">
        <v>750</v>
      </c>
      <c r="H67" s="5">
        <v>950</v>
      </c>
      <c r="I67" s="6">
        <v>0.12</v>
      </c>
      <c r="L67" s="38"/>
      <c r="M67" s="38"/>
      <c r="N67" s="38"/>
      <c r="O67" s="51"/>
    </row>
    <row r="68" spans="2:15">
      <c r="B68" s="3" t="s">
        <v>7</v>
      </c>
      <c r="C68" s="4"/>
      <c r="D68" s="4"/>
      <c r="E68" s="5">
        <v>8953817</v>
      </c>
      <c r="F68" s="4"/>
      <c r="G68" s="5">
        <v>173913</v>
      </c>
      <c r="H68" s="5">
        <v>205339</v>
      </c>
      <c r="I68" s="6">
        <v>25.14</v>
      </c>
      <c r="L68" s="38"/>
      <c r="M68" s="38"/>
      <c r="N68" s="38"/>
      <c r="O68" s="51"/>
    </row>
    <row r="73" spans="2:15">
      <c r="L73" s="50"/>
    </row>
    <row r="74" spans="2:15">
      <c r="L74" s="50"/>
    </row>
    <row r="75" spans="2:15" ht="28.8">
      <c r="B75" s="2" t="s">
        <v>135</v>
      </c>
      <c r="C75" s="2" t="s">
        <v>9</v>
      </c>
      <c r="D75" s="2" t="s">
        <v>10</v>
      </c>
      <c r="E75" s="2" t="s">
        <v>136</v>
      </c>
      <c r="F75" s="2" t="s">
        <v>12</v>
      </c>
      <c r="G75" s="2" t="s">
        <v>137</v>
      </c>
      <c r="H75" s="2" t="s">
        <v>127</v>
      </c>
      <c r="I75" s="2" t="s">
        <v>138</v>
      </c>
      <c r="J75" s="2" t="s">
        <v>11</v>
      </c>
      <c r="K75" s="2" t="s">
        <v>3</v>
      </c>
      <c r="L75" s="2" t="s">
        <v>4</v>
      </c>
      <c r="M75" s="2" t="s">
        <v>5</v>
      </c>
    </row>
    <row r="76" spans="2:15">
      <c r="B76" s="3" t="s">
        <v>139</v>
      </c>
      <c r="C76" s="19"/>
      <c r="D76" s="19"/>
      <c r="E76" s="19"/>
      <c r="F76" s="19"/>
      <c r="G76" s="19"/>
      <c r="H76" s="20"/>
      <c r="I76" s="21"/>
      <c r="J76" s="5" t="s">
        <v>0</v>
      </c>
      <c r="K76" s="5" t="s">
        <v>0</v>
      </c>
      <c r="L76" s="5" t="s">
        <v>0</v>
      </c>
      <c r="M76" s="6" t="s">
        <v>0</v>
      </c>
    </row>
    <row r="77" spans="2:15">
      <c r="B77" s="7" t="s">
        <v>140</v>
      </c>
      <c r="C77" s="19"/>
      <c r="D77" s="19"/>
      <c r="E77" s="19"/>
      <c r="F77" s="19"/>
      <c r="G77" s="19"/>
      <c r="H77" s="20"/>
      <c r="I77" s="21"/>
      <c r="J77" s="5" t="s">
        <v>0</v>
      </c>
      <c r="K77" s="5" t="s">
        <v>0</v>
      </c>
      <c r="L77" s="5" t="s">
        <v>0</v>
      </c>
      <c r="M77" s="6" t="s">
        <v>0</v>
      </c>
    </row>
    <row r="78" spans="2:15">
      <c r="B78" s="7" t="s">
        <v>141</v>
      </c>
      <c r="C78" s="19"/>
      <c r="D78" s="19"/>
      <c r="E78" s="19"/>
      <c r="F78" s="19"/>
      <c r="G78" s="19"/>
      <c r="H78" s="20"/>
      <c r="I78" s="21"/>
      <c r="J78" s="5" t="s">
        <v>0</v>
      </c>
      <c r="K78" s="5" t="s">
        <v>0</v>
      </c>
      <c r="L78" s="5" t="s">
        <v>0</v>
      </c>
      <c r="M78" s="6" t="s">
        <v>0</v>
      </c>
    </row>
    <row r="79" spans="2:15">
      <c r="B79" s="7" t="s">
        <v>142</v>
      </c>
      <c r="C79" s="19"/>
      <c r="D79" s="19"/>
      <c r="E79" s="19"/>
      <c r="F79" s="19"/>
      <c r="G79" s="19"/>
      <c r="H79" s="20"/>
      <c r="I79" s="21"/>
      <c r="J79" s="5" t="s">
        <v>0</v>
      </c>
      <c r="K79" s="5" t="s">
        <v>0</v>
      </c>
      <c r="L79" s="5" t="s">
        <v>0</v>
      </c>
      <c r="M79" s="6" t="s">
        <v>0</v>
      </c>
    </row>
    <row r="80" spans="2:15">
      <c r="B80" s="7" t="s">
        <v>143</v>
      </c>
      <c r="C80" s="19"/>
      <c r="D80" s="19"/>
      <c r="E80" s="19"/>
      <c r="F80" s="19"/>
      <c r="G80" s="19"/>
      <c r="H80" s="20"/>
      <c r="I80" s="21"/>
      <c r="J80" s="5" t="s">
        <v>0</v>
      </c>
      <c r="K80" s="5" t="s">
        <v>0</v>
      </c>
      <c r="L80" s="5" t="s">
        <v>0</v>
      </c>
      <c r="M80" s="6" t="s">
        <v>0</v>
      </c>
    </row>
    <row r="81" spans="2:17">
      <c r="B81" s="3" t="s">
        <v>144</v>
      </c>
      <c r="C81" s="19"/>
      <c r="D81" s="19"/>
      <c r="E81" s="19"/>
      <c r="F81" s="19"/>
      <c r="G81" s="19"/>
      <c r="H81" s="20"/>
      <c r="I81" s="21"/>
      <c r="J81" s="5">
        <v>578385</v>
      </c>
      <c r="K81" s="5">
        <v>588061</v>
      </c>
      <c r="L81" s="5">
        <v>597100</v>
      </c>
      <c r="M81" s="6">
        <v>73.09</v>
      </c>
      <c r="O81" s="38"/>
      <c r="P81" s="38"/>
      <c r="Q81" s="38"/>
    </row>
    <row r="82" spans="2:17">
      <c r="B82" s="7" t="s">
        <v>140</v>
      </c>
      <c r="C82" s="19"/>
      <c r="D82" s="19"/>
      <c r="E82" s="19"/>
      <c r="F82" s="19"/>
      <c r="G82" s="19"/>
      <c r="H82" s="20"/>
      <c r="I82" s="21"/>
      <c r="J82" s="5">
        <v>578385</v>
      </c>
      <c r="K82" s="5">
        <v>588061</v>
      </c>
      <c r="L82" s="5">
        <v>597100</v>
      </c>
      <c r="M82" s="6">
        <v>73.09</v>
      </c>
      <c r="O82" s="38"/>
      <c r="P82" s="38"/>
      <c r="Q82" s="38"/>
    </row>
    <row r="83" spans="2:17">
      <c r="B83" s="14" t="s">
        <v>13</v>
      </c>
      <c r="C83" s="19"/>
      <c r="D83" s="19"/>
      <c r="E83" s="19"/>
      <c r="F83" s="19"/>
      <c r="G83" s="19"/>
      <c r="H83" s="20"/>
      <c r="I83" s="21"/>
      <c r="J83" s="5">
        <v>578385</v>
      </c>
      <c r="K83" s="5">
        <v>588061</v>
      </c>
      <c r="L83" s="5">
        <v>597100</v>
      </c>
      <c r="M83" s="6">
        <v>73.09</v>
      </c>
      <c r="O83" s="38"/>
      <c r="P83" s="38"/>
      <c r="Q83" s="38"/>
    </row>
    <row r="84" spans="2:17" ht="28.8">
      <c r="B84" s="22" t="s">
        <v>145</v>
      </c>
      <c r="C84" s="3" t="s">
        <v>13</v>
      </c>
      <c r="D84" s="3" t="s">
        <v>146</v>
      </c>
      <c r="E84" s="3" t="s">
        <v>147</v>
      </c>
      <c r="F84" s="3" t="s">
        <v>16</v>
      </c>
      <c r="G84" s="37">
        <v>44494</v>
      </c>
      <c r="H84" s="6" t="s">
        <v>148</v>
      </c>
      <c r="I84" s="13">
        <v>1000</v>
      </c>
      <c r="J84" s="5">
        <v>18200</v>
      </c>
      <c r="K84" s="5">
        <v>20286</v>
      </c>
      <c r="L84" s="5">
        <v>19777</v>
      </c>
      <c r="M84" s="6">
        <v>2.42</v>
      </c>
      <c r="O84" s="38"/>
      <c r="P84" s="38"/>
      <c r="Q84" s="38"/>
    </row>
    <row r="85" spans="2:17" ht="28.8">
      <c r="B85" s="22" t="s">
        <v>149</v>
      </c>
      <c r="C85" s="3" t="s">
        <v>13</v>
      </c>
      <c r="D85" s="3" t="s">
        <v>146</v>
      </c>
      <c r="E85" s="3" t="s">
        <v>147</v>
      </c>
      <c r="F85" s="3" t="s">
        <v>16</v>
      </c>
      <c r="G85" s="37">
        <v>44827</v>
      </c>
      <c r="H85" s="6" t="s">
        <v>148</v>
      </c>
      <c r="I85" s="13">
        <v>1000</v>
      </c>
      <c r="J85" s="5">
        <v>67700</v>
      </c>
      <c r="K85" s="5">
        <v>76479</v>
      </c>
      <c r="L85" s="5">
        <v>76179</v>
      </c>
      <c r="M85" s="6">
        <v>9.32</v>
      </c>
      <c r="O85" s="38"/>
      <c r="P85" s="38"/>
      <c r="Q85" s="38"/>
    </row>
    <row r="86" spans="2:17" ht="28.8">
      <c r="B86" s="22" t="s">
        <v>150</v>
      </c>
      <c r="C86" s="3" t="s">
        <v>13</v>
      </c>
      <c r="D86" s="3" t="s">
        <v>146</v>
      </c>
      <c r="E86" s="3" t="s">
        <v>147</v>
      </c>
      <c r="F86" s="3" t="s">
        <v>16</v>
      </c>
      <c r="G86" s="37">
        <v>45224</v>
      </c>
      <c r="H86" s="6" t="s">
        <v>151</v>
      </c>
      <c r="I86" s="13">
        <v>1000</v>
      </c>
      <c r="J86" s="5">
        <v>22190</v>
      </c>
      <c r="K86" s="5">
        <v>24831</v>
      </c>
      <c r="L86" s="5">
        <v>24214</v>
      </c>
      <c r="M86" s="6">
        <v>2.96</v>
      </c>
      <c r="O86" s="38"/>
      <c r="P86" s="38"/>
      <c r="Q86" s="38"/>
    </row>
    <row r="87" spans="2:17" ht="28.8">
      <c r="B87" s="22" t="s">
        <v>152</v>
      </c>
      <c r="C87" s="3" t="s">
        <v>13</v>
      </c>
      <c r="D87" s="3" t="s">
        <v>146</v>
      </c>
      <c r="E87" s="3" t="s">
        <v>147</v>
      </c>
      <c r="F87" s="3" t="s">
        <v>16</v>
      </c>
      <c r="G87" s="37">
        <v>45863</v>
      </c>
      <c r="H87" s="6" t="s">
        <v>153</v>
      </c>
      <c r="I87" s="13">
        <v>1000</v>
      </c>
      <c r="J87" s="5">
        <v>40000</v>
      </c>
      <c r="K87" s="5">
        <v>41972</v>
      </c>
      <c r="L87" s="5">
        <v>43337</v>
      </c>
      <c r="M87" s="6">
        <v>5.3</v>
      </c>
      <c r="O87" s="38"/>
      <c r="P87" s="38"/>
      <c r="Q87" s="38"/>
    </row>
    <row r="88" spans="2:17" ht="28.8">
      <c r="B88" s="22" t="s">
        <v>154</v>
      </c>
      <c r="C88" s="3" t="s">
        <v>13</v>
      </c>
      <c r="D88" s="3" t="s">
        <v>146</v>
      </c>
      <c r="E88" s="3" t="s">
        <v>147</v>
      </c>
      <c r="F88" s="3" t="s">
        <v>16</v>
      </c>
      <c r="G88" s="37">
        <v>46047</v>
      </c>
      <c r="H88" s="6" t="s">
        <v>155</v>
      </c>
      <c r="I88" s="13">
        <v>1000</v>
      </c>
      <c r="J88" s="5">
        <v>30000</v>
      </c>
      <c r="K88" s="5">
        <v>29565</v>
      </c>
      <c r="L88" s="5">
        <v>29875</v>
      </c>
      <c r="M88" s="6">
        <v>3.66</v>
      </c>
      <c r="O88" s="38"/>
      <c r="P88" s="38"/>
      <c r="Q88" s="38"/>
    </row>
    <row r="89" spans="2:17" ht="28.8">
      <c r="B89" s="22" t="s">
        <v>156</v>
      </c>
      <c r="C89" s="3" t="s">
        <v>13</v>
      </c>
      <c r="D89" s="3" t="s">
        <v>146</v>
      </c>
      <c r="E89" s="3" t="s">
        <v>147</v>
      </c>
      <c r="F89" s="3" t="s">
        <v>16</v>
      </c>
      <c r="G89" s="37">
        <v>44402</v>
      </c>
      <c r="H89" s="6" t="s">
        <v>157</v>
      </c>
      <c r="I89" s="13">
        <v>1000</v>
      </c>
      <c r="J89" s="5">
        <v>103600</v>
      </c>
      <c r="K89" s="5">
        <v>102497</v>
      </c>
      <c r="L89" s="5">
        <v>104822</v>
      </c>
      <c r="M89" s="6">
        <v>12.83</v>
      </c>
      <c r="O89" s="38"/>
      <c r="P89" s="38"/>
      <c r="Q89" s="38"/>
    </row>
    <row r="90" spans="2:17" ht="28.8">
      <c r="B90" s="22" t="s">
        <v>158</v>
      </c>
      <c r="C90" s="3" t="s">
        <v>13</v>
      </c>
      <c r="D90" s="3" t="s">
        <v>146</v>
      </c>
      <c r="E90" s="3" t="s">
        <v>147</v>
      </c>
      <c r="F90" s="3" t="s">
        <v>16</v>
      </c>
      <c r="G90" s="37">
        <v>44890</v>
      </c>
      <c r="H90" s="6" t="s">
        <v>155</v>
      </c>
      <c r="I90" s="13">
        <v>1000</v>
      </c>
      <c r="J90" s="5">
        <v>94493</v>
      </c>
      <c r="K90" s="5">
        <v>93394</v>
      </c>
      <c r="L90" s="5">
        <v>94887</v>
      </c>
      <c r="M90" s="6">
        <v>11.62</v>
      </c>
      <c r="O90" s="38"/>
      <c r="P90" s="38"/>
      <c r="Q90" s="38"/>
    </row>
    <row r="91" spans="2:17" ht="28.8">
      <c r="B91" s="22" t="s">
        <v>159</v>
      </c>
      <c r="C91" s="3" t="s">
        <v>13</v>
      </c>
      <c r="D91" s="3" t="s">
        <v>146</v>
      </c>
      <c r="E91" s="3" t="s">
        <v>147</v>
      </c>
      <c r="F91" s="3" t="s">
        <v>16</v>
      </c>
      <c r="G91" s="37">
        <v>44676</v>
      </c>
      <c r="H91" s="6" t="s">
        <v>160</v>
      </c>
      <c r="I91" s="13">
        <v>1000</v>
      </c>
      <c r="J91" s="5">
        <v>43100</v>
      </c>
      <c r="K91" s="5">
        <v>41885</v>
      </c>
      <c r="L91" s="5">
        <v>44422</v>
      </c>
      <c r="M91" s="6">
        <v>5.44</v>
      </c>
      <c r="O91" s="38"/>
      <c r="P91" s="38"/>
      <c r="Q91" s="38"/>
    </row>
    <row r="92" spans="2:17" ht="28.8">
      <c r="B92" s="22" t="s">
        <v>161</v>
      </c>
      <c r="C92" s="3" t="s">
        <v>13</v>
      </c>
      <c r="D92" s="3" t="s">
        <v>146</v>
      </c>
      <c r="E92" s="3" t="s">
        <v>147</v>
      </c>
      <c r="F92" s="3" t="s">
        <v>16</v>
      </c>
      <c r="G92" s="37">
        <v>46898</v>
      </c>
      <c r="H92" s="6" t="s">
        <v>155</v>
      </c>
      <c r="I92" s="13">
        <v>1000</v>
      </c>
      <c r="J92" s="5">
        <v>10234</v>
      </c>
      <c r="K92" s="5">
        <v>9623</v>
      </c>
      <c r="L92" s="5">
        <v>10035</v>
      </c>
      <c r="M92" s="6">
        <v>1.23</v>
      </c>
      <c r="O92" s="38"/>
      <c r="P92" s="38"/>
      <c r="Q92" s="38"/>
    </row>
    <row r="93" spans="2:17" ht="28.8">
      <c r="B93" s="22" t="s">
        <v>162</v>
      </c>
      <c r="C93" s="3" t="s">
        <v>13</v>
      </c>
      <c r="D93" s="3" t="s">
        <v>146</v>
      </c>
      <c r="E93" s="3" t="s">
        <v>147</v>
      </c>
      <c r="F93" s="3" t="s">
        <v>16</v>
      </c>
      <c r="G93" s="37">
        <v>45437</v>
      </c>
      <c r="H93" s="6" t="s">
        <v>155</v>
      </c>
      <c r="I93" s="13">
        <v>1000</v>
      </c>
      <c r="J93" s="5">
        <v>60000</v>
      </c>
      <c r="K93" s="5">
        <v>59389</v>
      </c>
      <c r="L93" s="5">
        <v>59992</v>
      </c>
      <c r="M93" s="6">
        <v>7.34</v>
      </c>
      <c r="O93" s="38"/>
      <c r="P93" s="38"/>
      <c r="Q93" s="38"/>
    </row>
    <row r="94" spans="2:17" ht="28.8">
      <c r="B94" s="22" t="s">
        <v>163</v>
      </c>
      <c r="C94" s="3" t="s">
        <v>13</v>
      </c>
      <c r="D94" s="3" t="s">
        <v>146</v>
      </c>
      <c r="E94" s="3" t="s">
        <v>147</v>
      </c>
      <c r="F94" s="3" t="s">
        <v>16</v>
      </c>
      <c r="G94" s="37">
        <v>45407</v>
      </c>
      <c r="H94" s="6" t="s">
        <v>164</v>
      </c>
      <c r="I94" s="13">
        <v>1000</v>
      </c>
      <c r="J94" s="5">
        <v>37500</v>
      </c>
      <c r="K94" s="5">
        <v>37714</v>
      </c>
      <c r="L94" s="5">
        <v>39267</v>
      </c>
      <c r="M94" s="6">
        <v>4.8099999999999996</v>
      </c>
      <c r="O94" s="38"/>
      <c r="P94" s="38"/>
      <c r="Q94" s="38"/>
    </row>
    <row r="95" spans="2:17" ht="28.8">
      <c r="B95" s="22" t="s">
        <v>165</v>
      </c>
      <c r="C95" s="3" t="s">
        <v>13</v>
      </c>
      <c r="D95" s="3" t="s">
        <v>146</v>
      </c>
      <c r="E95" s="3" t="s">
        <v>147</v>
      </c>
      <c r="F95" s="3" t="s">
        <v>16</v>
      </c>
      <c r="G95" s="37">
        <v>47447</v>
      </c>
      <c r="H95" s="6" t="s">
        <v>155</v>
      </c>
      <c r="I95" s="13">
        <v>1000</v>
      </c>
      <c r="J95" s="5">
        <v>51368</v>
      </c>
      <c r="K95" s="5">
        <v>50426</v>
      </c>
      <c r="L95" s="5">
        <v>50293</v>
      </c>
      <c r="M95" s="6">
        <v>6.16</v>
      </c>
      <c r="O95" s="38"/>
      <c r="P95" s="38"/>
      <c r="Q95" s="38"/>
    </row>
    <row r="96" spans="2:17">
      <c r="B96" s="7" t="s">
        <v>141</v>
      </c>
      <c r="C96" s="19"/>
      <c r="D96" s="19"/>
      <c r="E96" s="19"/>
      <c r="F96" s="19"/>
      <c r="G96" s="19"/>
      <c r="H96" s="20"/>
      <c r="I96" s="21"/>
      <c r="J96" s="5" t="s">
        <v>0</v>
      </c>
      <c r="K96" s="5" t="s">
        <v>0</v>
      </c>
      <c r="L96" s="5" t="s">
        <v>0</v>
      </c>
      <c r="M96" s="6" t="s">
        <v>0</v>
      </c>
      <c r="O96" s="38"/>
      <c r="P96" s="38"/>
      <c r="Q96" s="38"/>
    </row>
    <row r="97" spans="2:17">
      <c r="B97" s="7" t="s">
        <v>142</v>
      </c>
      <c r="C97" s="19"/>
      <c r="D97" s="19"/>
      <c r="E97" s="19"/>
      <c r="F97" s="19"/>
      <c r="G97" s="19"/>
      <c r="H97" s="20"/>
      <c r="I97" s="21"/>
      <c r="J97" s="5" t="s">
        <v>0</v>
      </c>
      <c r="K97" s="5" t="s">
        <v>0</v>
      </c>
      <c r="L97" s="5" t="s">
        <v>0</v>
      </c>
      <c r="M97" s="6" t="s">
        <v>0</v>
      </c>
      <c r="O97" s="38"/>
      <c r="P97" s="38"/>
      <c r="Q97" s="38"/>
    </row>
    <row r="98" spans="2:17">
      <c r="B98" s="7" t="s">
        <v>143</v>
      </c>
      <c r="C98" s="19"/>
      <c r="D98" s="19"/>
      <c r="E98" s="19"/>
      <c r="F98" s="19"/>
      <c r="G98" s="19"/>
      <c r="H98" s="20"/>
      <c r="I98" s="21"/>
      <c r="J98" s="5" t="s">
        <v>0</v>
      </c>
      <c r="K98" s="5" t="s">
        <v>0</v>
      </c>
      <c r="L98" s="5" t="s">
        <v>0</v>
      </c>
      <c r="M98" s="6" t="s">
        <v>0</v>
      </c>
      <c r="O98" s="38"/>
      <c r="P98" s="38"/>
      <c r="Q98" s="38"/>
    </row>
    <row r="99" spans="2:17">
      <c r="B99" s="10" t="s">
        <v>7</v>
      </c>
      <c r="C99" s="23"/>
      <c r="D99" s="23"/>
      <c r="E99" s="23"/>
      <c r="F99" s="23"/>
      <c r="G99" s="23"/>
      <c r="H99" s="24"/>
      <c r="I99" s="17"/>
      <c r="J99" s="5">
        <v>578385</v>
      </c>
      <c r="K99" s="11">
        <v>588061</v>
      </c>
      <c r="L99" s="11">
        <v>597100</v>
      </c>
      <c r="M99" s="15">
        <v>73.09</v>
      </c>
      <c r="O99" s="38"/>
      <c r="P99" s="38"/>
      <c r="Q99" s="38"/>
    </row>
    <row r="107" spans="2:17" ht="38.4">
      <c r="B107" s="2" t="s">
        <v>123</v>
      </c>
      <c r="C107" s="2" t="s">
        <v>124</v>
      </c>
      <c r="D107" s="2" t="s">
        <v>125</v>
      </c>
      <c r="E107" s="2" t="s">
        <v>126</v>
      </c>
      <c r="F107" s="2" t="s">
        <v>127</v>
      </c>
      <c r="G107" s="2" t="s">
        <v>128</v>
      </c>
      <c r="H107" s="2" t="s">
        <v>3</v>
      </c>
      <c r="I107" s="2" t="s">
        <v>129</v>
      </c>
      <c r="J107" s="2" t="s">
        <v>4</v>
      </c>
      <c r="K107" s="2" t="s">
        <v>5</v>
      </c>
    </row>
    <row r="108" spans="2:17">
      <c r="B108" s="3" t="s">
        <v>130</v>
      </c>
      <c r="C108" s="4"/>
      <c r="D108" s="4"/>
      <c r="E108" s="4"/>
      <c r="F108" s="4"/>
      <c r="G108" s="57"/>
      <c r="H108" s="57">
        <f>8862-1</f>
        <v>8861</v>
      </c>
      <c r="I108" s="57"/>
      <c r="J108" s="57">
        <v>8861</v>
      </c>
      <c r="K108" s="55">
        <v>1.0900000000000001</v>
      </c>
    </row>
    <row r="109" spans="2:17" ht="19.2">
      <c r="B109" s="41" t="s">
        <v>252</v>
      </c>
      <c r="C109" s="8" t="s">
        <v>131</v>
      </c>
      <c r="D109" s="8" t="s">
        <v>16</v>
      </c>
      <c r="E109" s="8" t="s">
        <v>132</v>
      </c>
      <c r="F109" s="16" t="s">
        <v>133</v>
      </c>
      <c r="G109" s="57">
        <f>8862-1</f>
        <v>8861</v>
      </c>
      <c r="H109" s="57">
        <f>8862-1</f>
        <v>8861</v>
      </c>
      <c r="I109" s="57">
        <f>8862-1</f>
        <v>8861</v>
      </c>
      <c r="J109" s="57">
        <v>8861</v>
      </c>
      <c r="K109" s="55">
        <v>1.0900000000000001</v>
      </c>
    </row>
    <row r="110" spans="2:17">
      <c r="B110" s="3" t="s">
        <v>134</v>
      </c>
      <c r="C110" s="4"/>
      <c r="D110" s="4"/>
      <c r="E110" s="4"/>
      <c r="F110" s="4"/>
      <c r="G110" s="57"/>
      <c r="H110" s="57" t="s">
        <v>0</v>
      </c>
      <c r="I110" s="57"/>
      <c r="J110" s="57" t="s">
        <v>0</v>
      </c>
      <c r="K110" s="55" t="s">
        <v>0</v>
      </c>
    </row>
    <row r="111" spans="2:17">
      <c r="B111" s="10" t="s">
        <v>7</v>
      </c>
      <c r="C111" s="17"/>
      <c r="D111" s="17"/>
      <c r="E111" s="17"/>
      <c r="F111" s="17"/>
      <c r="G111" s="18"/>
      <c r="H111" s="57">
        <f>8862-1</f>
        <v>8861</v>
      </c>
      <c r="I111" s="18"/>
      <c r="J111" s="45">
        <f>8862-1</f>
        <v>8861</v>
      </c>
      <c r="K111" s="56">
        <v>1.0900000000000001</v>
      </c>
    </row>
    <row r="113" spans="2:11">
      <c r="J113" s="38"/>
      <c r="K113" s="38"/>
    </row>
    <row r="114" spans="2:11">
      <c r="J114" s="38"/>
      <c r="K114" s="38"/>
    </row>
    <row r="116" spans="2:11">
      <c r="B116" s="36"/>
    </row>
  </sheetData>
  <pageMargins left="0.7" right="0.7" top="0.75" bottom="0.75" header="0.3" footer="0.3"/>
  <pageSetup paperSize="9" orientation="portrait" horizontalDpi="6553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9"/>
  <sheetViews>
    <sheetView topLeftCell="A16" zoomScaleNormal="100" workbookViewId="0">
      <selection activeCell="J39" sqref="J39"/>
    </sheetView>
  </sheetViews>
  <sheetFormatPr defaultRowHeight="13.8"/>
  <cols>
    <col min="2" max="2" width="63.59765625" customWidth="1"/>
    <col min="3" max="4" width="15.5" customWidth="1"/>
  </cols>
  <sheetData>
    <row r="2" spans="2:4">
      <c r="B2" s="2" t="s">
        <v>95</v>
      </c>
      <c r="C2" s="9">
        <v>43830</v>
      </c>
      <c r="D2" s="9">
        <v>43465</v>
      </c>
    </row>
    <row r="3" spans="2:4">
      <c r="B3" s="10" t="s">
        <v>96</v>
      </c>
      <c r="C3" s="11">
        <f>816892-1</f>
        <v>816891</v>
      </c>
      <c r="D3" s="45">
        <v>1060938</v>
      </c>
    </row>
    <row r="4" spans="2:4">
      <c r="B4" s="7" t="s">
        <v>97</v>
      </c>
      <c r="C4" s="57">
        <v>880</v>
      </c>
      <c r="D4" s="43">
        <v>932</v>
      </c>
    </row>
    <row r="5" spans="2:4">
      <c r="B5" s="7" t="s">
        <v>98</v>
      </c>
      <c r="C5" s="57">
        <v>4711</v>
      </c>
      <c r="D5" s="43">
        <v>124</v>
      </c>
    </row>
    <row r="6" spans="2:4">
      <c r="B6" s="7" t="s">
        <v>99</v>
      </c>
      <c r="C6" s="57" t="s">
        <v>0</v>
      </c>
      <c r="D6" s="43" t="s">
        <v>0</v>
      </c>
    </row>
    <row r="7" spans="2:4">
      <c r="B7" s="7" t="s">
        <v>100</v>
      </c>
      <c r="C7" s="57">
        <v>801489</v>
      </c>
      <c r="D7" s="43">
        <v>1038331</v>
      </c>
    </row>
    <row r="8" spans="2:4">
      <c r="B8" s="7" t="s">
        <v>101</v>
      </c>
      <c r="C8" s="57">
        <v>597100</v>
      </c>
      <c r="D8" s="43">
        <v>800571</v>
      </c>
    </row>
    <row r="9" spans="2:4">
      <c r="B9" s="7" t="s">
        <v>102</v>
      </c>
      <c r="C9" s="57">
        <f>9812-1</f>
        <v>9811</v>
      </c>
      <c r="D9" s="43">
        <v>21551</v>
      </c>
    </row>
    <row r="10" spans="2:4">
      <c r="B10" s="7" t="s">
        <v>101</v>
      </c>
      <c r="C10" s="57" t="s">
        <v>0</v>
      </c>
      <c r="D10" s="43" t="s">
        <v>0</v>
      </c>
    </row>
    <row r="11" spans="2:4">
      <c r="B11" s="7" t="s">
        <v>103</v>
      </c>
      <c r="C11" s="57" t="s">
        <v>0</v>
      </c>
      <c r="D11" s="43" t="s">
        <v>0</v>
      </c>
    </row>
    <row r="12" spans="2:4">
      <c r="B12" s="7" t="s">
        <v>104</v>
      </c>
      <c r="C12" s="57" t="s">
        <v>0</v>
      </c>
      <c r="D12" s="43" t="s">
        <v>0</v>
      </c>
    </row>
    <row r="13" spans="2:4">
      <c r="B13" s="10" t="s">
        <v>105</v>
      </c>
      <c r="C13" s="11">
        <v>1877</v>
      </c>
      <c r="D13" s="45">
        <v>3623</v>
      </c>
    </row>
    <row r="14" spans="2:4">
      <c r="B14" s="10" t="s">
        <v>106</v>
      </c>
      <c r="C14" s="11">
        <f>815015-1</f>
        <v>815014</v>
      </c>
      <c r="D14" s="45">
        <v>1057315</v>
      </c>
    </row>
    <row r="15" spans="2:4">
      <c r="B15" s="10" t="s">
        <v>107</v>
      </c>
      <c r="C15" s="11">
        <v>296631</v>
      </c>
      <c r="D15" s="45">
        <v>570811</v>
      </c>
    </row>
    <row r="16" spans="2:4">
      <c r="B16" s="7" t="s">
        <v>108</v>
      </c>
      <c r="C16" s="57">
        <v>4996682</v>
      </c>
      <c r="D16" s="43">
        <v>4906670</v>
      </c>
    </row>
    <row r="17" spans="2:4">
      <c r="B17" s="7" t="s">
        <v>109</v>
      </c>
      <c r="C17" s="57">
        <v>-4700051</v>
      </c>
      <c r="D17" s="43">
        <v>-4335859</v>
      </c>
    </row>
    <row r="18" spans="2:4">
      <c r="B18" s="10" t="s">
        <v>110</v>
      </c>
      <c r="C18" s="11">
        <v>482594</v>
      </c>
      <c r="D18" s="45">
        <v>444029</v>
      </c>
    </row>
    <row r="19" spans="2:4">
      <c r="B19" s="7" t="s">
        <v>111</v>
      </c>
      <c r="C19" s="57">
        <v>300173</v>
      </c>
      <c r="D19" s="43">
        <v>282500</v>
      </c>
    </row>
    <row r="20" spans="2:4">
      <c r="B20" s="7" t="s">
        <v>112</v>
      </c>
      <c r="C20" s="57">
        <v>182421</v>
      </c>
      <c r="D20" s="43">
        <v>161529</v>
      </c>
    </row>
    <row r="21" spans="2:4">
      <c r="B21" s="10" t="s">
        <v>113</v>
      </c>
      <c r="C21" s="11">
        <f>35788+1</f>
        <v>35789</v>
      </c>
      <c r="D21" s="45">
        <v>42475</v>
      </c>
    </row>
    <row r="22" spans="2:4">
      <c r="B22" s="10" t="s">
        <v>114</v>
      </c>
      <c r="C22" s="11">
        <f>815013+1</f>
        <v>815014</v>
      </c>
      <c r="D22" s="45">
        <v>1057315</v>
      </c>
    </row>
    <row r="23" spans="2:4">
      <c r="B23" s="10"/>
      <c r="C23" s="12"/>
      <c r="D23" s="39"/>
    </row>
    <row r="24" spans="2:4">
      <c r="B24" s="3" t="s">
        <v>115</v>
      </c>
      <c r="C24" s="58">
        <v>2636283.04</v>
      </c>
      <c r="D24" s="40">
        <v>3467405.7239999999</v>
      </c>
    </row>
    <row r="25" spans="2:4">
      <c r="B25" s="7" t="s">
        <v>116</v>
      </c>
      <c r="C25" s="58">
        <v>236655.54300000001</v>
      </c>
      <c r="D25" s="40">
        <v>261854.95499999999</v>
      </c>
    </row>
    <row r="26" spans="2:4">
      <c r="B26" s="7" t="s">
        <v>117</v>
      </c>
      <c r="C26" s="58">
        <v>717419.66</v>
      </c>
      <c r="D26" s="40">
        <v>923867.93900000001</v>
      </c>
    </row>
    <row r="27" spans="2:4">
      <c r="B27" s="7" t="s">
        <v>118</v>
      </c>
      <c r="C27" s="58">
        <v>37497.427000000003</v>
      </c>
      <c r="D27" s="40">
        <v>87547.74</v>
      </c>
    </row>
    <row r="28" spans="2:4">
      <c r="B28" s="7" t="s">
        <v>119</v>
      </c>
      <c r="C28" s="58">
        <v>1059915.0989999999</v>
      </c>
      <c r="D28" s="40">
        <v>933435.49300000002</v>
      </c>
    </row>
    <row r="29" spans="2:4">
      <c r="B29" s="7" t="s">
        <v>120</v>
      </c>
      <c r="C29" s="58">
        <v>555335.15899999999</v>
      </c>
      <c r="D29" s="40">
        <v>328255.07199999999</v>
      </c>
    </row>
    <row r="30" spans="2:4">
      <c r="B30" s="41" t="s">
        <v>248</v>
      </c>
      <c r="C30" s="58">
        <v>17394.546999999999</v>
      </c>
      <c r="D30" s="40">
        <v>920382.59</v>
      </c>
    </row>
    <row r="31" spans="2:4">
      <c r="B31" s="7" t="s">
        <v>121</v>
      </c>
      <c r="C31" s="58">
        <v>12065.605</v>
      </c>
      <c r="D31" s="40">
        <v>12061.934999999999</v>
      </c>
    </row>
    <row r="32" spans="2:4">
      <c r="B32" s="3" t="s">
        <v>122</v>
      </c>
      <c r="C32" s="13"/>
      <c r="D32" s="13"/>
    </row>
    <row r="33" spans="2:4">
      <c r="B33" s="7" t="s">
        <v>116</v>
      </c>
      <c r="C33" s="13">
        <v>287.63</v>
      </c>
      <c r="D33" s="46">
        <v>283.64999999999998</v>
      </c>
    </row>
    <row r="34" spans="2:4">
      <c r="B34" s="7" t="s">
        <v>117</v>
      </c>
      <c r="C34" s="13">
        <v>339.69</v>
      </c>
      <c r="D34" s="46">
        <v>330.61</v>
      </c>
    </row>
    <row r="35" spans="2:4">
      <c r="B35" s="7" t="s">
        <v>118</v>
      </c>
      <c r="C35" s="13">
        <v>321.27</v>
      </c>
      <c r="D35" s="46">
        <v>310.94</v>
      </c>
    </row>
    <row r="36" spans="2:4">
      <c r="B36" s="7" t="s">
        <v>119</v>
      </c>
      <c r="C36" s="13">
        <v>294.83999999999997</v>
      </c>
      <c r="D36" s="46">
        <v>285.05</v>
      </c>
    </row>
    <row r="37" spans="2:4">
      <c r="B37" s="7" t="s">
        <v>120</v>
      </c>
      <c r="C37" s="13">
        <v>304.66000000000003</v>
      </c>
      <c r="D37" s="46">
        <v>294.24</v>
      </c>
    </row>
    <row r="38" spans="2:4">
      <c r="B38" s="41" t="s">
        <v>248</v>
      </c>
      <c r="C38" s="13">
        <v>317.55</v>
      </c>
      <c r="D38" s="46">
        <v>308.39</v>
      </c>
    </row>
    <row r="39" spans="2:4">
      <c r="B39" s="7" t="s">
        <v>121</v>
      </c>
      <c r="C39" s="13">
        <v>329.72</v>
      </c>
      <c r="D39" s="46">
        <v>321.88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topLeftCell="A10" zoomScale="90" zoomScaleNormal="90" workbookViewId="0">
      <selection activeCell="F32" sqref="F32"/>
    </sheetView>
  </sheetViews>
  <sheetFormatPr defaultRowHeight="13.8"/>
  <cols>
    <col min="2" max="2" width="53.09765625" customWidth="1"/>
    <col min="3" max="4" width="15.59765625" customWidth="1"/>
    <col min="5" max="6" width="11.09765625" style="38" customWidth="1"/>
    <col min="7" max="7" width="11.09765625" bestFit="1" customWidth="1"/>
    <col min="10" max="10" width="11.8984375" bestFit="1" customWidth="1"/>
    <col min="13" max="13" width="11.8984375" bestFit="1" customWidth="1"/>
  </cols>
  <sheetData>
    <row r="2" spans="2:6" ht="19.2">
      <c r="B2" s="31" t="s">
        <v>186</v>
      </c>
      <c r="C2" s="31" t="s">
        <v>187</v>
      </c>
      <c r="D2" s="31" t="s">
        <v>188</v>
      </c>
    </row>
    <row r="3" spans="2:6">
      <c r="B3" s="29" t="s">
        <v>189</v>
      </c>
      <c r="C3" s="30">
        <v>27318</v>
      </c>
      <c r="D3" s="60">
        <v>24519</v>
      </c>
      <c r="E3" s="49"/>
      <c r="F3" s="49"/>
    </row>
    <row r="4" spans="2:6">
      <c r="B4" s="33" t="s">
        <v>190</v>
      </c>
      <c r="C4" s="27">
        <v>6445</v>
      </c>
      <c r="D4" s="47">
        <v>6174</v>
      </c>
      <c r="E4" s="49"/>
      <c r="F4" s="49"/>
    </row>
    <row r="5" spans="2:6">
      <c r="B5" s="33" t="s">
        <v>191</v>
      </c>
      <c r="C5" s="27">
        <v>20872</v>
      </c>
      <c r="D5" s="47">
        <v>18219</v>
      </c>
      <c r="E5" s="49"/>
      <c r="F5" s="49"/>
    </row>
    <row r="6" spans="2:6">
      <c r="B6" s="33" t="s">
        <v>192</v>
      </c>
      <c r="C6" s="27" t="s">
        <v>0</v>
      </c>
      <c r="D6" s="47" t="s">
        <v>0</v>
      </c>
      <c r="E6" s="49"/>
      <c r="F6" s="49"/>
    </row>
    <row r="7" spans="2:6">
      <c r="B7" s="33" t="s">
        <v>193</v>
      </c>
      <c r="C7" s="27" t="s">
        <v>0</v>
      </c>
      <c r="D7" s="47" t="s">
        <v>0</v>
      </c>
      <c r="E7" s="49"/>
      <c r="F7" s="49"/>
    </row>
    <row r="8" spans="2:6">
      <c r="B8" s="33" t="s">
        <v>169</v>
      </c>
      <c r="C8" s="27">
        <v>1</v>
      </c>
      <c r="D8" s="47">
        <v>126</v>
      </c>
      <c r="E8" s="49"/>
      <c r="F8" s="49"/>
    </row>
    <row r="9" spans="2:6">
      <c r="B9" s="29" t="s">
        <v>194</v>
      </c>
      <c r="C9" s="30">
        <v>9645</v>
      </c>
      <c r="D9" s="60">
        <v>12886</v>
      </c>
      <c r="E9" s="49"/>
      <c r="F9" s="49"/>
    </row>
    <row r="10" spans="2:6">
      <c r="B10" s="33" t="s">
        <v>195</v>
      </c>
      <c r="C10" s="27">
        <v>9118</v>
      </c>
      <c r="D10" s="47">
        <v>12384</v>
      </c>
      <c r="E10" s="49"/>
      <c r="F10" s="49"/>
    </row>
    <row r="11" spans="2:6">
      <c r="B11" s="33" t="s">
        <v>196</v>
      </c>
      <c r="C11" s="27" t="s">
        <v>0</v>
      </c>
      <c r="D11" s="47" t="s">
        <v>0</v>
      </c>
      <c r="E11" s="49"/>
      <c r="F11" s="49"/>
    </row>
    <row r="12" spans="2:6">
      <c r="B12" s="33" t="s">
        <v>197</v>
      </c>
      <c r="C12" s="27">
        <v>58</v>
      </c>
      <c r="D12" s="47">
        <v>54</v>
      </c>
      <c r="E12" s="49"/>
      <c r="F12" s="49"/>
    </row>
    <row r="13" spans="2:6">
      <c r="B13" s="33" t="s">
        <v>198</v>
      </c>
      <c r="C13" s="27">
        <v>231</v>
      </c>
      <c r="D13" s="47">
        <v>249</v>
      </c>
      <c r="E13" s="49"/>
      <c r="F13" s="49"/>
    </row>
    <row r="14" spans="2:6">
      <c r="B14" s="33" t="s">
        <v>199</v>
      </c>
      <c r="C14" s="27" t="s">
        <v>0</v>
      </c>
      <c r="D14" s="47" t="s">
        <v>0</v>
      </c>
      <c r="E14" s="49"/>
      <c r="F14" s="49"/>
    </row>
    <row r="15" spans="2:6">
      <c r="B15" s="33" t="s">
        <v>200</v>
      </c>
      <c r="C15" s="27" t="s">
        <v>0</v>
      </c>
      <c r="D15" s="47" t="s">
        <v>0</v>
      </c>
      <c r="E15" s="49"/>
      <c r="F15" s="49"/>
    </row>
    <row r="16" spans="2:6">
      <c r="B16" s="33" t="s">
        <v>201</v>
      </c>
      <c r="C16" s="27" t="s">
        <v>0</v>
      </c>
      <c r="D16" s="47" t="s">
        <v>0</v>
      </c>
      <c r="E16" s="49"/>
      <c r="F16" s="49"/>
    </row>
    <row r="17" spans="2:6">
      <c r="B17" s="33" t="s">
        <v>202</v>
      </c>
      <c r="C17" s="27">
        <v>1</v>
      </c>
      <c r="D17" s="47">
        <v>3</v>
      </c>
      <c r="E17" s="49"/>
      <c r="F17" s="49"/>
    </row>
    <row r="18" spans="2:6">
      <c r="B18" s="33" t="s">
        <v>203</v>
      </c>
      <c r="C18" s="27" t="s">
        <v>0</v>
      </c>
      <c r="D18" s="47" t="s">
        <v>0</v>
      </c>
      <c r="E18" s="49"/>
      <c r="F18" s="49"/>
    </row>
    <row r="19" spans="2:6">
      <c r="B19" s="33" t="s">
        <v>204</v>
      </c>
      <c r="C19" s="27" t="s">
        <v>0</v>
      </c>
      <c r="D19" s="47" t="s">
        <v>0</v>
      </c>
      <c r="E19" s="49"/>
      <c r="F19" s="49"/>
    </row>
    <row r="20" spans="2:6">
      <c r="B20" s="33" t="s">
        <v>205</v>
      </c>
      <c r="C20" s="27" t="s">
        <v>0</v>
      </c>
      <c r="D20" s="47" t="s">
        <v>0</v>
      </c>
      <c r="E20" s="49"/>
      <c r="F20" s="49"/>
    </row>
    <row r="21" spans="2:6">
      <c r="B21" s="33" t="s">
        <v>206</v>
      </c>
      <c r="C21" s="27">
        <v>99</v>
      </c>
      <c r="D21" s="47">
        <v>55</v>
      </c>
      <c r="E21" s="49"/>
      <c r="F21" s="49"/>
    </row>
    <row r="22" spans="2:6">
      <c r="B22" s="33" t="s">
        <v>169</v>
      </c>
      <c r="C22" s="27">
        <v>138</v>
      </c>
      <c r="D22" s="47">
        <v>141</v>
      </c>
      <c r="E22" s="49"/>
      <c r="F22" s="49"/>
    </row>
    <row r="23" spans="2:6">
      <c r="B23" s="29" t="s">
        <v>207</v>
      </c>
      <c r="C23" s="27" t="s">
        <v>0</v>
      </c>
      <c r="D23" s="47" t="s">
        <v>0</v>
      </c>
      <c r="E23" s="49"/>
      <c r="F23" s="49"/>
    </row>
    <row r="24" spans="2:6">
      <c r="B24" s="29" t="s">
        <v>208</v>
      </c>
      <c r="C24" s="27">
        <v>9645</v>
      </c>
      <c r="D24" s="47">
        <v>12886</v>
      </c>
      <c r="E24" s="49"/>
      <c r="F24" s="49"/>
    </row>
    <row r="25" spans="2:6">
      <c r="B25" s="29" t="s">
        <v>209</v>
      </c>
      <c r="C25" s="27">
        <v>17673</v>
      </c>
      <c r="D25" s="47">
        <v>11633</v>
      </c>
      <c r="E25" s="49"/>
      <c r="F25" s="49"/>
    </row>
    <row r="26" spans="2:6">
      <c r="B26" s="29" t="s">
        <v>210</v>
      </c>
      <c r="C26" s="27">
        <f>14205+1</f>
        <v>14206</v>
      </c>
      <c r="D26" s="47">
        <v>-34132</v>
      </c>
      <c r="E26" s="49"/>
      <c r="F26" s="49"/>
    </row>
    <row r="27" spans="2:6">
      <c r="B27" s="33" t="s">
        <v>211</v>
      </c>
      <c r="C27" s="27">
        <v>20892</v>
      </c>
      <c r="D27" s="47">
        <v>-6354</v>
      </c>
      <c r="E27" s="49"/>
      <c r="F27" s="49"/>
    </row>
    <row r="28" spans="2:6">
      <c r="B28" s="34" t="s">
        <v>212</v>
      </c>
      <c r="C28" s="27">
        <v>-35</v>
      </c>
      <c r="D28" s="47">
        <v>-627</v>
      </c>
      <c r="E28" s="49"/>
      <c r="F28" s="49"/>
    </row>
    <row r="29" spans="2:6">
      <c r="B29" s="33" t="s">
        <v>213</v>
      </c>
      <c r="C29" s="27">
        <f>-6687+1</f>
        <v>-6686</v>
      </c>
      <c r="D29" s="47">
        <v>-27778</v>
      </c>
      <c r="E29" s="49"/>
      <c r="F29" s="49"/>
    </row>
    <row r="30" spans="2:6">
      <c r="B30" s="34" t="s">
        <v>212</v>
      </c>
      <c r="C30" s="27">
        <v>-358</v>
      </c>
      <c r="D30" s="47">
        <v>2065</v>
      </c>
      <c r="E30" s="49"/>
      <c r="F30" s="49"/>
    </row>
    <row r="31" spans="2:6">
      <c r="B31" s="29" t="s">
        <v>214</v>
      </c>
      <c r="C31" s="27">
        <f>31878+1</f>
        <v>31879</v>
      </c>
      <c r="D31" s="47">
        <v>-22499</v>
      </c>
      <c r="E31" s="49"/>
      <c r="F31" s="49"/>
    </row>
    <row r="32" spans="2:6">
      <c r="B32" s="3" t="s">
        <v>215</v>
      </c>
      <c r="C32" s="13"/>
      <c r="D32" s="46"/>
      <c r="E32" s="49"/>
      <c r="F32" s="49"/>
    </row>
    <row r="33" spans="2:6">
      <c r="B33" s="34" t="s">
        <v>116</v>
      </c>
      <c r="C33" s="28">
        <v>6.8070529999999998</v>
      </c>
      <c r="D33" s="48">
        <v>-10.367411000000001</v>
      </c>
      <c r="E33" s="49"/>
      <c r="F33" s="49"/>
    </row>
    <row r="34" spans="2:6">
      <c r="B34" s="34" t="s">
        <v>117</v>
      </c>
      <c r="C34" s="28">
        <v>12.309823</v>
      </c>
      <c r="D34" s="48">
        <v>-10.000073</v>
      </c>
      <c r="E34" s="49"/>
      <c r="F34" s="49"/>
    </row>
    <row r="35" spans="2:6">
      <c r="B35" s="34" t="s">
        <v>118</v>
      </c>
      <c r="C35" s="28">
        <v>12.972845630565821</v>
      </c>
      <c r="D35" s="48">
        <v>-7.59</v>
      </c>
      <c r="E35" s="49"/>
      <c r="F35" s="49"/>
    </row>
    <row r="36" spans="2:6">
      <c r="B36" s="34" t="s">
        <v>119</v>
      </c>
      <c r="C36" s="28">
        <v>13.375701852713863</v>
      </c>
      <c r="D36" s="48">
        <v>-3.1143960000000002</v>
      </c>
      <c r="E36" s="49"/>
      <c r="F36" s="49"/>
    </row>
    <row r="37" spans="2:6">
      <c r="B37" s="34" t="s">
        <v>120</v>
      </c>
      <c r="C37" s="28">
        <v>14.214441245682634</v>
      </c>
      <c r="D37" s="48">
        <v>-3.7978170000000002</v>
      </c>
      <c r="E37" s="49"/>
      <c r="F37" s="49"/>
    </row>
    <row r="38" spans="2:6">
      <c r="B38" s="63" t="s">
        <v>248</v>
      </c>
      <c r="C38" s="28">
        <v>-72.486504978555473</v>
      </c>
      <c r="D38" s="48">
        <v>-6.1171470000000001</v>
      </c>
      <c r="E38" s="49"/>
      <c r="F38" s="49"/>
    </row>
    <row r="39" spans="2:6">
      <c r="B39" s="34" t="s">
        <v>121</v>
      </c>
      <c r="C39" s="28">
        <v>11.601668638091594</v>
      </c>
      <c r="D39" s="48">
        <v>-7.97</v>
      </c>
      <c r="E39" s="49"/>
      <c r="F39" s="49"/>
    </row>
    <row r="40" spans="2:6">
      <c r="E40" s="49"/>
      <c r="F40" s="49"/>
    </row>
    <row r="41" spans="2:6">
      <c r="E41" s="49"/>
      <c r="F41" s="49"/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9"/>
  <sheetViews>
    <sheetView tabSelected="1" topLeftCell="A115" zoomScaleNormal="100" workbookViewId="0">
      <selection activeCell="B98" sqref="B98"/>
    </sheetView>
  </sheetViews>
  <sheetFormatPr defaultRowHeight="13.8"/>
  <cols>
    <col min="2" max="2" width="44.3984375" customWidth="1"/>
    <col min="3" max="6" width="11" customWidth="1"/>
  </cols>
  <sheetData>
    <row r="2" spans="2:6">
      <c r="B2" s="35" t="s">
        <v>230</v>
      </c>
      <c r="C2" s="89" t="s">
        <v>166</v>
      </c>
      <c r="D2" s="89"/>
      <c r="E2" s="89" t="s">
        <v>167</v>
      </c>
      <c r="F2" s="89"/>
    </row>
    <row r="3" spans="2:6">
      <c r="B3" s="10" t="s">
        <v>1</v>
      </c>
      <c r="C3" s="90">
        <v>-242301</v>
      </c>
      <c r="D3" s="91"/>
      <c r="E3" s="90">
        <v>-33150</v>
      </c>
      <c r="F3" s="91"/>
    </row>
    <row r="4" spans="2:6">
      <c r="B4" s="3" t="s">
        <v>231</v>
      </c>
      <c r="C4" s="84">
        <v>1057315</v>
      </c>
      <c r="D4" s="84"/>
      <c r="E4" s="85">
        <v>1090465</v>
      </c>
      <c r="F4" s="86"/>
    </row>
    <row r="5" spans="2:6">
      <c r="B5" s="3" t="s">
        <v>232</v>
      </c>
      <c r="C5" s="84">
        <v>31879</v>
      </c>
      <c r="D5" s="84"/>
      <c r="E5" s="85">
        <v>-22499</v>
      </c>
      <c r="F5" s="86"/>
    </row>
    <row r="6" spans="2:6">
      <c r="B6" s="7" t="s">
        <v>233</v>
      </c>
      <c r="C6" s="84">
        <v>17673</v>
      </c>
      <c r="D6" s="84"/>
      <c r="E6" s="85">
        <v>11633</v>
      </c>
      <c r="F6" s="86"/>
    </row>
    <row r="7" spans="2:6">
      <c r="B7" s="7" t="s">
        <v>234</v>
      </c>
      <c r="C7" s="84">
        <v>20892</v>
      </c>
      <c r="D7" s="84"/>
      <c r="E7" s="85">
        <v>-6354</v>
      </c>
      <c r="F7" s="86"/>
    </row>
    <row r="8" spans="2:6">
      <c r="B8" s="7" t="s">
        <v>235</v>
      </c>
      <c r="C8" s="84">
        <v>-6686</v>
      </c>
      <c r="D8" s="84"/>
      <c r="E8" s="85">
        <v>-27778</v>
      </c>
      <c r="F8" s="86"/>
    </row>
    <row r="9" spans="2:6">
      <c r="B9" s="3" t="s">
        <v>236</v>
      </c>
      <c r="C9" s="84">
        <v>31879</v>
      </c>
      <c r="D9" s="84"/>
      <c r="E9" s="85">
        <v>-22499</v>
      </c>
      <c r="F9" s="86"/>
    </row>
    <row r="10" spans="2:6">
      <c r="B10" s="3" t="s">
        <v>237</v>
      </c>
      <c r="C10" s="84" t="s">
        <v>0</v>
      </c>
      <c r="D10" s="84"/>
      <c r="E10" s="85" t="s">
        <v>0</v>
      </c>
      <c r="F10" s="86"/>
    </row>
    <row r="11" spans="2:6">
      <c r="B11" s="7" t="s">
        <v>238</v>
      </c>
      <c r="C11" s="84" t="s">
        <v>0</v>
      </c>
      <c r="D11" s="84"/>
      <c r="E11" s="85" t="s">
        <v>0</v>
      </c>
      <c r="F11" s="86"/>
    </row>
    <row r="12" spans="2:6">
      <c r="B12" s="7" t="s">
        <v>239</v>
      </c>
      <c r="C12" s="84" t="s">
        <v>0</v>
      </c>
      <c r="D12" s="84"/>
      <c r="E12" s="85" t="s">
        <v>0</v>
      </c>
      <c r="F12" s="86"/>
    </row>
    <row r="13" spans="2:6">
      <c r="B13" s="7" t="s">
        <v>240</v>
      </c>
      <c r="C13" s="84" t="s">
        <v>0</v>
      </c>
      <c r="D13" s="84"/>
      <c r="E13" s="85" t="s">
        <v>0</v>
      </c>
      <c r="F13" s="86"/>
    </row>
    <row r="14" spans="2:6">
      <c r="B14" s="3" t="s">
        <v>241</v>
      </c>
      <c r="C14" s="84">
        <v>-274180</v>
      </c>
      <c r="D14" s="84"/>
      <c r="E14" s="85">
        <v>-10651</v>
      </c>
      <c r="F14" s="86"/>
    </row>
    <row r="15" spans="2:6">
      <c r="B15" s="7" t="s">
        <v>242</v>
      </c>
      <c r="C15" s="84">
        <v>90012</v>
      </c>
      <c r="D15" s="84"/>
      <c r="E15" s="85">
        <v>100534</v>
      </c>
      <c r="F15" s="86"/>
    </row>
    <row r="16" spans="2:6">
      <c r="B16" s="7" t="s">
        <v>243</v>
      </c>
      <c r="C16" s="84">
        <v>-364192</v>
      </c>
      <c r="D16" s="84"/>
      <c r="E16" s="85">
        <v>-111185</v>
      </c>
      <c r="F16" s="86"/>
    </row>
    <row r="17" spans="2:6">
      <c r="B17" s="3" t="s">
        <v>244</v>
      </c>
      <c r="C17" s="84">
        <v>-242301</v>
      </c>
      <c r="D17" s="84"/>
      <c r="E17" s="85">
        <v>-33150</v>
      </c>
      <c r="F17" s="86"/>
    </row>
    <row r="18" spans="2:6">
      <c r="B18" s="3" t="s">
        <v>245</v>
      </c>
      <c r="C18" s="84">
        <v>815014</v>
      </c>
      <c r="D18" s="84"/>
      <c r="E18" s="85">
        <v>1057315</v>
      </c>
      <c r="F18" s="86"/>
    </row>
    <row r="19" spans="2:6">
      <c r="B19" s="3" t="s">
        <v>246</v>
      </c>
      <c r="C19" s="84">
        <v>947299</v>
      </c>
      <c r="D19" s="84"/>
      <c r="E19" s="85">
        <v>1070603</v>
      </c>
      <c r="F19" s="86"/>
    </row>
    <row r="20" spans="2:6">
      <c r="B20" s="10" t="s">
        <v>217</v>
      </c>
      <c r="C20" s="98">
        <v>-831122.68400000001</v>
      </c>
      <c r="D20" s="99"/>
      <c r="E20" s="98">
        <v>108894.504</v>
      </c>
      <c r="F20" s="99"/>
    </row>
    <row r="21" spans="2:6">
      <c r="B21" s="3" t="s">
        <v>218</v>
      </c>
      <c r="C21" s="100">
        <v>-831122.68400000001</v>
      </c>
      <c r="D21" s="100"/>
      <c r="E21" s="98">
        <v>108894.504</v>
      </c>
      <c r="F21" s="99"/>
    </row>
    <row r="22" spans="2:6">
      <c r="B22" s="7" t="s">
        <v>116</v>
      </c>
      <c r="C22" s="100"/>
      <c r="D22" s="100"/>
      <c r="E22" s="98"/>
      <c r="F22" s="99"/>
    </row>
    <row r="23" spans="2:6">
      <c r="B23" s="14" t="s">
        <v>219</v>
      </c>
      <c r="C23" s="97">
        <v>22509.352999999999</v>
      </c>
      <c r="D23" s="97"/>
      <c r="E23" s="98">
        <v>40175.258999999613</v>
      </c>
      <c r="F23" s="99"/>
    </row>
    <row r="24" spans="2:6">
      <c r="B24" s="14" t="s">
        <v>220</v>
      </c>
      <c r="C24" s="97">
        <v>47708.764999999999</v>
      </c>
      <c r="D24" s="97"/>
      <c r="E24" s="98">
        <v>61341.788000000641</v>
      </c>
      <c r="F24" s="99"/>
    </row>
    <row r="25" spans="2:6">
      <c r="B25" s="14" t="s">
        <v>221</v>
      </c>
      <c r="C25" s="97">
        <v>-25199.412</v>
      </c>
      <c r="D25" s="97"/>
      <c r="E25" s="98">
        <v>-21166.529000001028</v>
      </c>
      <c r="F25" s="99"/>
    </row>
    <row r="26" spans="2:6">
      <c r="B26" s="7" t="s">
        <v>117</v>
      </c>
      <c r="C26" s="100"/>
      <c r="D26" s="100"/>
      <c r="E26" s="98"/>
      <c r="F26" s="99"/>
    </row>
    <row r="27" spans="2:6">
      <c r="B27" s="14" t="s">
        <v>219</v>
      </c>
      <c r="C27" s="97">
        <v>-127786.929</v>
      </c>
      <c r="D27" s="97"/>
      <c r="E27" s="98">
        <v>-713003.10199999996</v>
      </c>
      <c r="F27" s="99"/>
    </row>
    <row r="28" spans="2:6">
      <c r="B28" s="14" t="s">
        <v>220</v>
      </c>
      <c r="C28" s="97">
        <v>78661.350000000006</v>
      </c>
      <c r="D28" s="97"/>
      <c r="E28" s="98">
        <v>158245.05199999991</v>
      </c>
      <c r="F28" s="99"/>
    </row>
    <row r="29" spans="2:6">
      <c r="B29" s="14" t="s">
        <v>221</v>
      </c>
      <c r="C29" s="97">
        <v>-206448.27900000001</v>
      </c>
      <c r="D29" s="97"/>
      <c r="E29" s="98">
        <v>-871248.15399999986</v>
      </c>
      <c r="F29" s="99"/>
    </row>
    <row r="30" spans="2:6">
      <c r="B30" s="7" t="s">
        <v>118</v>
      </c>
      <c r="C30" s="100"/>
      <c r="D30" s="100"/>
      <c r="E30" s="98"/>
      <c r="F30" s="99"/>
    </row>
    <row r="31" spans="2:6">
      <c r="B31" s="14" t="s">
        <v>219</v>
      </c>
      <c r="C31" s="97">
        <v>-46233.773000000001</v>
      </c>
      <c r="D31" s="97"/>
      <c r="E31" s="98">
        <v>-103350.50200000001</v>
      </c>
      <c r="F31" s="99"/>
    </row>
    <row r="32" spans="2:6">
      <c r="B32" s="14" t="s">
        <v>220</v>
      </c>
      <c r="C32" s="97">
        <v>3816.54</v>
      </c>
      <c r="D32" s="97"/>
      <c r="E32" s="98">
        <v>12053.305</v>
      </c>
      <c r="F32" s="99"/>
    </row>
    <row r="33" spans="2:6">
      <c r="B33" s="14" t="s">
        <v>221</v>
      </c>
      <c r="C33" s="97">
        <v>-50050.313000000002</v>
      </c>
      <c r="D33" s="97"/>
      <c r="E33" s="98">
        <v>-115403.807</v>
      </c>
      <c r="F33" s="99"/>
    </row>
    <row r="34" spans="2:6">
      <c r="B34" s="7" t="s">
        <v>119</v>
      </c>
      <c r="C34" s="100"/>
      <c r="D34" s="100"/>
      <c r="E34" s="98"/>
      <c r="F34" s="99"/>
    </row>
    <row r="35" spans="2:6">
      <c r="B35" s="14" t="s">
        <v>219</v>
      </c>
      <c r="C35" s="97">
        <v>194355.88</v>
      </c>
      <c r="D35" s="97"/>
      <c r="E35" s="98">
        <v>964248.74800000002</v>
      </c>
      <c r="F35" s="99"/>
    </row>
    <row r="36" spans="2:6">
      <c r="B36" s="14" t="s">
        <v>220</v>
      </c>
      <c r="C36" s="97">
        <v>67876.274000000005</v>
      </c>
      <c r="D36" s="97"/>
      <c r="E36" s="98">
        <v>30813.255000000001</v>
      </c>
      <c r="F36" s="99"/>
    </row>
    <row r="37" spans="2:6">
      <c r="B37" s="14" t="s">
        <v>221</v>
      </c>
      <c r="C37" s="97">
        <v>126479.606</v>
      </c>
      <c r="D37" s="97"/>
      <c r="E37" s="98">
        <v>933435.49300000002</v>
      </c>
      <c r="F37" s="99"/>
    </row>
    <row r="38" spans="2:6">
      <c r="B38" s="7" t="s">
        <v>120</v>
      </c>
      <c r="C38" s="100"/>
      <c r="D38" s="100"/>
      <c r="E38" s="98"/>
      <c r="F38" s="99"/>
    </row>
    <row r="39" spans="2:6">
      <c r="B39" s="14" t="s">
        <v>219</v>
      </c>
      <c r="C39" s="97">
        <v>253726.755</v>
      </c>
      <c r="D39" s="97"/>
      <c r="E39" s="98">
        <v>204151.95400000003</v>
      </c>
      <c r="F39" s="99"/>
    </row>
    <row r="40" spans="2:6">
      <c r="B40" s="14" t="s">
        <v>220</v>
      </c>
      <c r="C40" s="97">
        <v>26646.668000000001</v>
      </c>
      <c r="D40" s="97"/>
      <c r="E40" s="98">
        <v>12733.828</v>
      </c>
      <c r="F40" s="99"/>
    </row>
    <row r="41" spans="2:6">
      <c r="B41" s="14" t="s">
        <v>221</v>
      </c>
      <c r="C41" s="97">
        <v>227080.087</v>
      </c>
      <c r="D41" s="97"/>
      <c r="E41" s="98">
        <v>191418.12600000002</v>
      </c>
      <c r="F41" s="99"/>
    </row>
    <row r="42" spans="2:6">
      <c r="B42" s="41" t="s">
        <v>248</v>
      </c>
      <c r="C42" s="100"/>
      <c r="D42" s="100"/>
      <c r="E42" s="98"/>
      <c r="F42" s="99"/>
    </row>
    <row r="43" spans="2:6">
      <c r="B43" s="14" t="s">
        <v>219</v>
      </c>
      <c r="C43" s="97">
        <v>26938.989000000001</v>
      </c>
      <c r="D43" s="97"/>
      <c r="E43" s="98">
        <v>70102.459999999963</v>
      </c>
      <c r="F43" s="99"/>
    </row>
    <row r="44" spans="2:6">
      <c r="B44" s="14" t="s">
        <v>220</v>
      </c>
      <c r="C44" s="97">
        <v>929927.03200000001</v>
      </c>
      <c r="D44" s="97"/>
      <c r="E44" s="98">
        <v>78324.272999999928</v>
      </c>
      <c r="F44" s="99"/>
    </row>
    <row r="45" spans="2:6">
      <c r="B45" s="14" t="s">
        <v>221</v>
      </c>
      <c r="C45" s="97">
        <v>-902988.04299999995</v>
      </c>
      <c r="D45" s="97"/>
      <c r="E45" s="98">
        <v>-8221.8129999999655</v>
      </c>
      <c r="F45" s="99"/>
    </row>
    <row r="46" spans="2:6">
      <c r="B46" s="7" t="s">
        <v>121</v>
      </c>
      <c r="C46" s="100"/>
      <c r="D46" s="100"/>
      <c r="E46" s="98"/>
      <c r="F46" s="99"/>
    </row>
    <row r="47" spans="2:6">
      <c r="B47" s="14" t="s">
        <v>219</v>
      </c>
      <c r="C47" s="97">
        <v>96.938000000000002</v>
      </c>
      <c r="D47" s="97"/>
      <c r="E47" s="98">
        <v>98.681000000011409</v>
      </c>
      <c r="F47" s="99"/>
    </row>
    <row r="48" spans="2:6">
      <c r="B48" s="14" t="s">
        <v>220</v>
      </c>
      <c r="C48" s="97">
        <v>93.268000000000001</v>
      </c>
      <c r="D48" s="97"/>
      <c r="E48" s="98">
        <v>17.493000000016764</v>
      </c>
      <c r="F48" s="99"/>
    </row>
    <row r="49" spans="2:6">
      <c r="B49" s="14" t="s">
        <v>221</v>
      </c>
      <c r="C49" s="97">
        <v>3.67</v>
      </c>
      <c r="D49" s="97"/>
      <c r="E49" s="98">
        <v>81.187999999994645</v>
      </c>
      <c r="F49" s="99"/>
    </row>
    <row r="50" spans="2:6">
      <c r="B50" s="3" t="s">
        <v>222</v>
      </c>
      <c r="C50" s="100">
        <v>2636283.04</v>
      </c>
      <c r="D50" s="100"/>
      <c r="E50" s="98">
        <v>3467405.7239999999</v>
      </c>
      <c r="F50" s="99"/>
    </row>
    <row r="51" spans="2:6">
      <c r="B51" s="7" t="s">
        <v>116</v>
      </c>
      <c r="C51" s="100"/>
      <c r="D51" s="100"/>
      <c r="E51" s="98"/>
      <c r="F51" s="99"/>
    </row>
    <row r="52" spans="2:6">
      <c r="B52" s="14" t="s">
        <v>219</v>
      </c>
      <c r="C52" s="97">
        <v>15145675.381000001</v>
      </c>
      <c r="D52" s="97"/>
      <c r="E52" s="98">
        <v>15123166.028000001</v>
      </c>
      <c r="F52" s="99"/>
    </row>
    <row r="53" spans="2:6">
      <c r="B53" s="14" t="s">
        <v>220</v>
      </c>
      <c r="C53" s="97">
        <v>14909019.838000001</v>
      </c>
      <c r="D53" s="97"/>
      <c r="E53" s="98">
        <v>14861311.073000001</v>
      </c>
      <c r="F53" s="99"/>
    </row>
    <row r="54" spans="2:6">
      <c r="B54" s="14" t="s">
        <v>221</v>
      </c>
      <c r="C54" s="97">
        <v>236655.54300000001</v>
      </c>
      <c r="D54" s="97"/>
      <c r="E54" s="98">
        <v>261854.95499999999</v>
      </c>
      <c r="F54" s="99"/>
    </row>
    <row r="55" spans="2:6">
      <c r="B55" s="7" t="s">
        <v>117</v>
      </c>
      <c r="C55" s="100"/>
      <c r="D55" s="100"/>
      <c r="E55" s="98"/>
      <c r="F55" s="99"/>
    </row>
    <row r="56" spans="2:6">
      <c r="B56" s="14" t="s">
        <v>219</v>
      </c>
      <c r="C56" s="97">
        <v>2270500.2680000002</v>
      </c>
      <c r="D56" s="97"/>
      <c r="E56" s="98">
        <v>2398287.1970000002</v>
      </c>
      <c r="F56" s="99"/>
    </row>
    <row r="57" spans="2:6">
      <c r="B57" s="14" t="s">
        <v>220</v>
      </c>
      <c r="C57" s="97">
        <v>1553080.608</v>
      </c>
      <c r="D57" s="97"/>
      <c r="E57" s="98">
        <v>1474419.2579999999</v>
      </c>
      <c r="F57" s="99"/>
    </row>
    <row r="58" spans="2:6">
      <c r="B58" s="14" t="s">
        <v>221</v>
      </c>
      <c r="C58" s="97">
        <v>717419.66</v>
      </c>
      <c r="D58" s="97"/>
      <c r="E58" s="98">
        <v>923867.93900000001</v>
      </c>
      <c r="F58" s="99"/>
    </row>
    <row r="59" spans="2:6">
      <c r="B59" s="7" t="s">
        <v>118</v>
      </c>
      <c r="C59" s="100"/>
      <c r="D59" s="100"/>
      <c r="E59" s="98"/>
      <c r="F59" s="99"/>
    </row>
    <row r="60" spans="2:6">
      <c r="B60" s="14" t="s">
        <v>219</v>
      </c>
      <c r="C60" s="97">
        <v>79864.088000000003</v>
      </c>
      <c r="D60" s="97"/>
      <c r="E60" s="98">
        <v>126097.861</v>
      </c>
      <c r="F60" s="99"/>
    </row>
    <row r="61" spans="2:6">
      <c r="B61" s="14" t="s">
        <v>220</v>
      </c>
      <c r="C61" s="97">
        <v>42366.661</v>
      </c>
      <c r="D61" s="97"/>
      <c r="E61" s="98">
        <v>38550.120999999999</v>
      </c>
      <c r="F61" s="99"/>
    </row>
    <row r="62" spans="2:6">
      <c r="B62" s="14" t="s">
        <v>221</v>
      </c>
      <c r="C62" s="97">
        <v>37497.427000000003</v>
      </c>
      <c r="D62" s="97"/>
      <c r="E62" s="98">
        <v>87547.74</v>
      </c>
      <c r="F62" s="99"/>
    </row>
    <row r="63" spans="2:6">
      <c r="B63" s="7" t="s">
        <v>119</v>
      </c>
      <c r="C63" s="100"/>
      <c r="D63" s="100"/>
      <c r="E63" s="98"/>
      <c r="F63" s="99"/>
    </row>
    <row r="64" spans="2:6">
      <c r="B64" s="14" t="s">
        <v>219</v>
      </c>
      <c r="C64" s="97">
        <v>1158604.628</v>
      </c>
      <c r="D64" s="97"/>
      <c r="E64" s="98">
        <v>964248.74800000002</v>
      </c>
      <c r="F64" s="99"/>
    </row>
    <row r="65" spans="2:6">
      <c r="B65" s="14" t="s">
        <v>220</v>
      </c>
      <c r="C65" s="97">
        <v>98689.528999999995</v>
      </c>
      <c r="D65" s="97"/>
      <c r="E65" s="98">
        <v>30813.255000000001</v>
      </c>
      <c r="F65" s="99"/>
    </row>
    <row r="66" spans="2:6">
      <c r="B66" s="14" t="s">
        <v>221</v>
      </c>
      <c r="C66" s="97">
        <v>1059915.0989999999</v>
      </c>
      <c r="D66" s="97"/>
      <c r="E66" s="98">
        <v>933435.49300000002</v>
      </c>
      <c r="F66" s="99"/>
    </row>
    <row r="67" spans="2:6">
      <c r="B67" s="7" t="s">
        <v>120</v>
      </c>
      <c r="C67" s="100"/>
      <c r="D67" s="100"/>
      <c r="E67" s="98"/>
      <c r="F67" s="99"/>
    </row>
    <row r="68" spans="2:6">
      <c r="B68" s="14" t="s">
        <v>219</v>
      </c>
      <c r="C68" s="97">
        <v>597166.64500000002</v>
      </c>
      <c r="D68" s="97"/>
      <c r="E68" s="98">
        <v>343439.89</v>
      </c>
      <c r="F68" s="99"/>
    </row>
    <row r="69" spans="2:6">
      <c r="B69" s="14" t="s">
        <v>220</v>
      </c>
      <c r="C69" s="97">
        <v>41831.486000000004</v>
      </c>
      <c r="D69" s="97"/>
      <c r="E69" s="98">
        <v>15184.817999999999</v>
      </c>
      <c r="F69" s="99"/>
    </row>
    <row r="70" spans="2:6">
      <c r="B70" s="14" t="s">
        <v>221</v>
      </c>
      <c r="C70" s="97">
        <v>555335.15899999999</v>
      </c>
      <c r="D70" s="97"/>
      <c r="E70" s="98">
        <v>328255.07199999999</v>
      </c>
      <c r="F70" s="99"/>
    </row>
    <row r="71" spans="2:6">
      <c r="B71" s="41" t="s">
        <v>248</v>
      </c>
      <c r="C71" s="100"/>
      <c r="D71" s="100"/>
      <c r="E71" s="98"/>
      <c r="F71" s="99"/>
    </row>
    <row r="72" spans="2:6">
      <c r="B72" s="14" t="s">
        <v>219</v>
      </c>
      <c r="C72" s="97">
        <v>1861889.3430000001</v>
      </c>
      <c r="D72" s="97"/>
      <c r="E72" s="98">
        <v>1834950.3540000001</v>
      </c>
      <c r="F72" s="99"/>
    </row>
    <row r="73" spans="2:6">
      <c r="B73" s="14" t="s">
        <v>220</v>
      </c>
      <c r="C73" s="97">
        <v>1844494.7960000001</v>
      </c>
      <c r="D73" s="97"/>
      <c r="E73" s="98">
        <v>914567.76399999997</v>
      </c>
      <c r="F73" s="99"/>
    </row>
    <row r="74" spans="2:6">
      <c r="B74" s="14" t="s">
        <v>221</v>
      </c>
      <c r="C74" s="97">
        <v>17394.546999999999</v>
      </c>
      <c r="D74" s="97"/>
      <c r="E74" s="98">
        <v>920382.59</v>
      </c>
      <c r="F74" s="99"/>
    </row>
    <row r="75" spans="2:6">
      <c r="B75" s="7" t="s">
        <v>121</v>
      </c>
      <c r="C75" s="100"/>
      <c r="D75" s="100"/>
      <c r="E75" s="98"/>
      <c r="F75" s="99"/>
    </row>
    <row r="76" spans="2:6">
      <c r="B76" s="14" t="s">
        <v>219</v>
      </c>
      <c r="C76" s="97">
        <v>151857.709</v>
      </c>
      <c r="D76" s="97"/>
      <c r="E76" s="98">
        <v>151760.77100000001</v>
      </c>
      <c r="F76" s="99"/>
    </row>
    <row r="77" spans="2:6">
      <c r="B77" s="14" t="s">
        <v>220</v>
      </c>
      <c r="C77" s="97">
        <v>139792.10400000002</v>
      </c>
      <c r="D77" s="97"/>
      <c r="E77" s="98">
        <v>139698.83600000001</v>
      </c>
      <c r="F77" s="99"/>
    </row>
    <row r="78" spans="2:6">
      <c r="B78" s="14" t="s">
        <v>221</v>
      </c>
      <c r="C78" s="97">
        <v>12065.605</v>
      </c>
      <c r="D78" s="97"/>
      <c r="E78" s="98">
        <v>12061.934999999999</v>
      </c>
      <c r="F78" s="99"/>
    </row>
    <row r="79" spans="2:6">
      <c r="B79" s="3" t="s">
        <v>2</v>
      </c>
      <c r="C79" s="92" t="s">
        <v>0</v>
      </c>
      <c r="D79" s="93"/>
      <c r="E79" s="92" t="s">
        <v>0</v>
      </c>
      <c r="F79" s="94"/>
    </row>
    <row r="80" spans="2:6">
      <c r="B80" s="29" t="s">
        <v>223</v>
      </c>
      <c r="C80" s="95"/>
      <c r="D80" s="96"/>
      <c r="E80" s="95"/>
      <c r="F80" s="96"/>
    </row>
    <row r="81" spans="2:6" ht="19.2">
      <c r="B81" s="32" t="s">
        <v>224</v>
      </c>
      <c r="C81" s="87"/>
      <c r="D81" s="88"/>
      <c r="E81" s="87"/>
      <c r="F81" s="88"/>
    </row>
    <row r="82" spans="2:6">
      <c r="B82" s="33" t="s">
        <v>116</v>
      </c>
      <c r="C82" s="87">
        <v>283.64999999999998</v>
      </c>
      <c r="D82" s="88"/>
      <c r="E82" s="87">
        <v>293.66000000000003</v>
      </c>
      <c r="F82" s="88"/>
    </row>
    <row r="83" spans="2:6">
      <c r="B83" s="33" t="s">
        <v>117</v>
      </c>
      <c r="C83" s="87">
        <v>330.61</v>
      </c>
      <c r="D83" s="88"/>
      <c r="E83" s="87">
        <v>337.79</v>
      </c>
      <c r="F83" s="88"/>
    </row>
    <row r="84" spans="2:6">
      <c r="B84" s="33" t="s">
        <v>118</v>
      </c>
      <c r="C84" s="87">
        <v>310.94</v>
      </c>
      <c r="D84" s="88"/>
      <c r="E84" s="87">
        <v>315.94</v>
      </c>
      <c r="F84" s="88"/>
    </row>
    <row r="85" spans="2:6">
      <c r="B85" s="33" t="s">
        <v>119</v>
      </c>
      <c r="C85" s="87">
        <v>285.05</v>
      </c>
      <c r="D85" s="88"/>
      <c r="E85" s="87" t="s">
        <v>0</v>
      </c>
      <c r="F85" s="88"/>
    </row>
    <row r="86" spans="2:6">
      <c r="B86" s="33" t="s">
        <v>120</v>
      </c>
      <c r="C86" s="87">
        <v>294.24</v>
      </c>
      <c r="D86" s="88"/>
      <c r="E86" s="87">
        <v>298.89</v>
      </c>
      <c r="F86" s="88"/>
    </row>
    <row r="87" spans="2:6">
      <c r="B87" s="41" t="s">
        <v>248</v>
      </c>
      <c r="C87" s="87">
        <v>308.39</v>
      </c>
      <c r="D87" s="88"/>
      <c r="E87" s="87">
        <v>314.45</v>
      </c>
      <c r="F87" s="88"/>
    </row>
    <row r="88" spans="2:6">
      <c r="B88" s="33" t="s">
        <v>121</v>
      </c>
      <c r="C88" s="87">
        <v>321.88</v>
      </c>
      <c r="D88" s="88"/>
      <c r="E88" s="87">
        <v>329.88</v>
      </c>
      <c r="F88" s="88"/>
    </row>
    <row r="89" spans="2:6" ht="19.2">
      <c r="B89" s="32" t="s">
        <v>225</v>
      </c>
      <c r="C89" s="87"/>
      <c r="D89" s="88"/>
      <c r="E89" s="87"/>
      <c r="F89" s="88"/>
    </row>
    <row r="90" spans="2:6">
      <c r="B90" s="33" t="s">
        <v>116</v>
      </c>
      <c r="C90" s="87">
        <v>287.63</v>
      </c>
      <c r="D90" s="88"/>
      <c r="E90" s="87">
        <v>283.64999999999998</v>
      </c>
      <c r="F90" s="88"/>
    </row>
    <row r="91" spans="2:6">
      <c r="B91" s="33" t="s">
        <v>117</v>
      </c>
      <c r="C91" s="87">
        <v>339.69</v>
      </c>
      <c r="D91" s="88"/>
      <c r="E91" s="87">
        <v>330.61</v>
      </c>
      <c r="F91" s="88"/>
    </row>
    <row r="92" spans="2:6">
      <c r="B92" s="33" t="s">
        <v>118</v>
      </c>
      <c r="C92" s="87">
        <v>321.27</v>
      </c>
      <c r="D92" s="88"/>
      <c r="E92" s="87">
        <v>310.94</v>
      </c>
      <c r="F92" s="88"/>
    </row>
    <row r="93" spans="2:6">
      <c r="B93" s="33" t="s">
        <v>119</v>
      </c>
      <c r="C93" s="87">
        <v>294.83999999999997</v>
      </c>
      <c r="D93" s="88"/>
      <c r="E93" s="87">
        <v>285.05</v>
      </c>
      <c r="F93" s="88"/>
    </row>
    <row r="94" spans="2:6">
      <c r="B94" s="33" t="s">
        <v>120</v>
      </c>
      <c r="C94" s="87">
        <v>304.66000000000003</v>
      </c>
      <c r="D94" s="88"/>
      <c r="E94" s="87">
        <v>294.24</v>
      </c>
      <c r="F94" s="88"/>
    </row>
    <row r="95" spans="2:6">
      <c r="B95" s="41" t="s">
        <v>248</v>
      </c>
      <c r="C95" s="87">
        <v>317.55</v>
      </c>
      <c r="D95" s="88"/>
      <c r="E95" s="87">
        <v>308.39</v>
      </c>
      <c r="F95" s="88"/>
    </row>
    <row r="96" spans="2:6">
      <c r="B96" s="33" t="s">
        <v>121</v>
      </c>
      <c r="C96" s="87">
        <v>329.72</v>
      </c>
      <c r="D96" s="88"/>
      <c r="E96" s="87">
        <v>321.88</v>
      </c>
      <c r="F96" s="88"/>
    </row>
    <row r="97" spans="2:6" ht="19.2">
      <c r="B97" s="32" t="s">
        <v>226</v>
      </c>
      <c r="C97" s="87"/>
      <c r="D97" s="88"/>
      <c r="E97" s="87"/>
      <c r="F97" s="88"/>
    </row>
    <row r="98" spans="2:6">
      <c r="B98" s="33" t="s">
        <v>116</v>
      </c>
      <c r="C98" s="79">
        <v>1.4</v>
      </c>
      <c r="D98" s="80"/>
      <c r="E98" s="79">
        <v>-3.41</v>
      </c>
      <c r="F98" s="80"/>
    </row>
    <row r="99" spans="2:6">
      <c r="B99" s="33" t="s">
        <v>117</v>
      </c>
      <c r="C99" s="79">
        <v>2.75</v>
      </c>
      <c r="D99" s="80"/>
      <c r="E99" s="79">
        <v>-2.13</v>
      </c>
      <c r="F99" s="80"/>
    </row>
    <row r="100" spans="2:6">
      <c r="B100" s="33" t="s">
        <v>118</v>
      </c>
      <c r="C100" s="79">
        <v>3.32</v>
      </c>
      <c r="D100" s="80"/>
      <c r="E100" s="79">
        <v>-1.58</v>
      </c>
      <c r="F100" s="80"/>
    </row>
    <row r="101" spans="2:6">
      <c r="B101" s="33" t="s">
        <v>119</v>
      </c>
      <c r="C101" s="79">
        <v>3.43</v>
      </c>
      <c r="D101" s="80"/>
      <c r="E101" s="79">
        <v>-2.1800000000000002</v>
      </c>
      <c r="F101" s="80"/>
    </row>
    <row r="102" spans="2:6">
      <c r="B102" s="33" t="s">
        <v>120</v>
      </c>
      <c r="C102" s="79">
        <v>3.54</v>
      </c>
      <c r="D102" s="80"/>
      <c r="E102" s="79">
        <v>-1.56</v>
      </c>
      <c r="F102" s="80"/>
    </row>
    <row r="103" spans="2:6">
      <c r="B103" s="41" t="s">
        <v>248</v>
      </c>
      <c r="C103" s="79">
        <v>2.97</v>
      </c>
      <c r="D103" s="80"/>
      <c r="E103" s="79">
        <v>-1.93</v>
      </c>
      <c r="F103" s="80"/>
    </row>
    <row r="104" spans="2:6">
      <c r="B104" s="33" t="s">
        <v>121</v>
      </c>
      <c r="C104" s="79">
        <v>2.44</v>
      </c>
      <c r="D104" s="80"/>
      <c r="E104" s="79">
        <v>-2.4300000000000002</v>
      </c>
      <c r="F104" s="80"/>
    </row>
    <row r="105" spans="2:6" ht="19.2">
      <c r="B105" s="32" t="s">
        <v>227</v>
      </c>
      <c r="C105" s="64"/>
      <c r="D105" s="65"/>
      <c r="E105" s="66" t="s">
        <v>253</v>
      </c>
      <c r="F105" s="66" t="s">
        <v>254</v>
      </c>
    </row>
    <row r="106" spans="2:6">
      <c r="B106" s="33" t="s">
        <v>116</v>
      </c>
      <c r="C106" s="64">
        <v>283.12</v>
      </c>
      <c r="D106" s="65">
        <v>43468</v>
      </c>
      <c r="E106" s="64">
        <v>280.95</v>
      </c>
      <c r="F106" s="65">
        <v>43424</v>
      </c>
    </row>
    <row r="107" spans="2:6">
      <c r="B107" s="33" t="s">
        <v>117</v>
      </c>
      <c r="C107" s="64">
        <v>330.03</v>
      </c>
      <c r="D107" s="65">
        <v>43468</v>
      </c>
      <c r="E107" s="64">
        <v>326.98</v>
      </c>
      <c r="F107" s="65">
        <v>43424</v>
      </c>
    </row>
    <row r="108" spans="2:6">
      <c r="B108" s="33" t="s">
        <v>118</v>
      </c>
      <c r="C108" s="64">
        <v>310.41000000000003</v>
      </c>
      <c r="D108" s="65">
        <v>43468</v>
      </c>
      <c r="E108" s="64">
        <v>307.33</v>
      </c>
      <c r="F108" s="65">
        <v>43424</v>
      </c>
    </row>
    <row r="109" spans="2:6">
      <c r="B109" s="33" t="s">
        <v>119</v>
      </c>
      <c r="C109" s="64">
        <v>284.56</v>
      </c>
      <c r="D109" s="65">
        <v>43468</v>
      </c>
      <c r="E109" s="64">
        <v>281.70227070078158</v>
      </c>
      <c r="F109" s="65">
        <v>43424</v>
      </c>
    </row>
    <row r="110" spans="2:6">
      <c r="B110" s="33" t="s">
        <v>120</v>
      </c>
      <c r="C110" s="64">
        <v>293.74</v>
      </c>
      <c r="D110" s="65">
        <v>43468</v>
      </c>
      <c r="E110" s="64">
        <v>290.76</v>
      </c>
      <c r="F110" s="65">
        <v>43424</v>
      </c>
    </row>
    <row r="111" spans="2:6">
      <c r="B111" s="41" t="s">
        <v>248</v>
      </c>
      <c r="C111" s="64">
        <v>307.85000000000002</v>
      </c>
      <c r="D111" s="65">
        <v>43468</v>
      </c>
      <c r="E111" s="64">
        <v>304.93</v>
      </c>
      <c r="F111" s="65">
        <v>43424</v>
      </c>
    </row>
    <row r="112" spans="2:6">
      <c r="B112" s="33" t="s">
        <v>121</v>
      </c>
      <c r="C112" s="64">
        <v>321.31</v>
      </c>
      <c r="D112" s="65">
        <v>43468</v>
      </c>
      <c r="E112" s="64">
        <v>318.45999999999998</v>
      </c>
      <c r="F112" s="65">
        <v>43424</v>
      </c>
    </row>
    <row r="113" spans="2:6" ht="19.2">
      <c r="B113" s="32" t="s">
        <v>228</v>
      </c>
      <c r="C113" s="64"/>
      <c r="D113" s="65"/>
      <c r="E113" s="64"/>
      <c r="F113" s="65"/>
    </row>
    <row r="114" spans="2:6">
      <c r="B114" s="33" t="s">
        <v>116</v>
      </c>
      <c r="C114" s="64">
        <v>290.77</v>
      </c>
      <c r="D114" s="65">
        <v>43650</v>
      </c>
      <c r="E114" s="64">
        <v>297.52999999999997</v>
      </c>
      <c r="F114" s="65">
        <v>43123</v>
      </c>
    </row>
    <row r="115" spans="2:6">
      <c r="B115" s="33" t="s">
        <v>117</v>
      </c>
      <c r="C115" s="64">
        <v>341.18</v>
      </c>
      <c r="D115" s="65">
        <v>43650</v>
      </c>
      <c r="E115" s="64">
        <v>342.53</v>
      </c>
      <c r="F115" s="65">
        <v>43123</v>
      </c>
    </row>
    <row r="116" spans="2:6">
      <c r="B116" s="33" t="s">
        <v>118</v>
      </c>
      <c r="C116" s="64">
        <v>321.8</v>
      </c>
      <c r="D116" s="65">
        <v>43650</v>
      </c>
      <c r="E116" s="64">
        <v>320.48</v>
      </c>
      <c r="F116" s="65">
        <v>43123</v>
      </c>
    </row>
    <row r="117" spans="2:6">
      <c r="B117" s="33" t="s">
        <v>119</v>
      </c>
      <c r="C117" s="64">
        <v>295.16000000000003</v>
      </c>
      <c r="D117" s="65">
        <v>43650</v>
      </c>
      <c r="E117" s="64">
        <v>286.79000000000002</v>
      </c>
      <c r="F117" s="65">
        <v>43376</v>
      </c>
    </row>
    <row r="118" spans="2:6">
      <c r="B118" s="33" t="s">
        <v>120</v>
      </c>
      <c r="C118" s="64">
        <v>304.83999999999997</v>
      </c>
      <c r="D118" s="65">
        <v>43650</v>
      </c>
      <c r="E118" s="64">
        <v>303.17</v>
      </c>
      <c r="F118" s="65">
        <v>43123</v>
      </c>
    </row>
    <row r="119" spans="2:6">
      <c r="B119" s="41" t="s">
        <v>248</v>
      </c>
      <c r="C119" s="64">
        <v>318.58</v>
      </c>
      <c r="D119" s="65">
        <v>43650</v>
      </c>
      <c r="E119" s="64">
        <v>318.89999999999998</v>
      </c>
      <c r="F119" s="65">
        <v>43123</v>
      </c>
    </row>
    <row r="120" spans="2:6">
      <c r="B120" s="33" t="s">
        <v>121</v>
      </c>
      <c r="C120" s="64">
        <v>331.66</v>
      </c>
      <c r="D120" s="65">
        <v>43650</v>
      </c>
      <c r="E120" s="64">
        <v>334.44</v>
      </c>
      <c r="F120" s="65">
        <v>43123</v>
      </c>
    </row>
    <row r="121" spans="2:6" ht="19.2">
      <c r="B121" s="32" t="s">
        <v>229</v>
      </c>
      <c r="C121" s="64"/>
      <c r="D121" s="65"/>
      <c r="E121" s="64"/>
      <c r="F121" s="65"/>
    </row>
    <row r="122" spans="2:6">
      <c r="B122" s="33" t="s">
        <v>116</v>
      </c>
      <c r="C122" s="64">
        <v>287.64999999999998</v>
      </c>
      <c r="D122" s="65">
        <v>43829</v>
      </c>
      <c r="E122" s="64">
        <v>283.57490649737753</v>
      </c>
      <c r="F122" s="65">
        <v>43462</v>
      </c>
    </row>
    <row r="123" spans="2:6">
      <c r="B123" s="33" t="s">
        <v>117</v>
      </c>
      <c r="C123" s="64">
        <v>339.71</v>
      </c>
      <c r="D123" s="65">
        <v>43829</v>
      </c>
      <c r="E123" s="64">
        <v>330.48268710404938</v>
      </c>
      <c r="F123" s="65">
        <v>43462</v>
      </c>
    </row>
    <row r="124" spans="2:6">
      <c r="B124" s="33" t="s">
        <v>118</v>
      </c>
      <c r="C124" s="64">
        <v>321.29000000000002</v>
      </c>
      <c r="D124" s="65">
        <v>43829</v>
      </c>
      <c r="E124" s="64">
        <v>310.80961987139813</v>
      </c>
      <c r="F124" s="65">
        <v>43462</v>
      </c>
    </row>
    <row r="125" spans="2:6">
      <c r="B125" s="33" t="s">
        <v>119</v>
      </c>
      <c r="C125" s="64">
        <v>294.85000000000002</v>
      </c>
      <c r="D125" s="65">
        <v>43829</v>
      </c>
      <c r="E125" s="64">
        <v>284.92157096494725</v>
      </c>
      <c r="F125" s="65">
        <v>43462</v>
      </c>
    </row>
    <row r="126" spans="2:6">
      <c r="B126" s="33" t="s">
        <v>120</v>
      </c>
      <c r="C126" s="64">
        <v>304.67</v>
      </c>
      <c r="D126" s="65">
        <v>43829</v>
      </c>
      <c r="E126" s="64">
        <v>294.10919786183837</v>
      </c>
      <c r="F126" s="65">
        <v>43462</v>
      </c>
    </row>
    <row r="127" spans="2:6">
      <c r="B127" s="41" t="s">
        <v>248</v>
      </c>
      <c r="C127" s="64">
        <v>317.57</v>
      </c>
      <c r="D127" s="65">
        <v>43829</v>
      </c>
      <c r="E127" s="64">
        <v>308.2690290241149</v>
      </c>
      <c r="F127" s="65">
        <v>43462</v>
      </c>
    </row>
    <row r="128" spans="2:6">
      <c r="B128" s="33" t="s">
        <v>121</v>
      </c>
      <c r="C128" s="64">
        <v>329.74</v>
      </c>
      <c r="D128" s="65">
        <v>43829</v>
      </c>
      <c r="E128" s="64">
        <v>321.77013721264456</v>
      </c>
      <c r="F128" s="65">
        <v>43462</v>
      </c>
    </row>
    <row r="129" spans="2:6" ht="19.2">
      <c r="B129" s="10" t="s">
        <v>247</v>
      </c>
      <c r="C129" s="81">
        <v>1.0191229401790001</v>
      </c>
      <c r="D129" s="81"/>
      <c r="E129" s="82">
        <v>1.2</v>
      </c>
      <c r="F129" s="83"/>
    </row>
    <row r="130" spans="2:6">
      <c r="B130" s="3" t="s">
        <v>195</v>
      </c>
      <c r="C130" s="76">
        <v>0.96343835858500004</v>
      </c>
      <c r="D130" s="76"/>
      <c r="E130" s="77">
        <v>1.156731464912</v>
      </c>
      <c r="F130" s="78"/>
    </row>
    <row r="131" spans="2:6">
      <c r="B131" s="7" t="s">
        <v>196</v>
      </c>
      <c r="C131" s="76" t="s">
        <v>0</v>
      </c>
      <c r="D131" s="76"/>
      <c r="E131" s="77" t="s">
        <v>0</v>
      </c>
      <c r="F131" s="78"/>
    </row>
    <row r="132" spans="2:6">
      <c r="B132" s="7" t="s">
        <v>197</v>
      </c>
      <c r="C132" s="76">
        <v>0.03</v>
      </c>
      <c r="D132" s="76"/>
      <c r="E132" s="77">
        <v>0.01</v>
      </c>
      <c r="F132" s="78"/>
    </row>
    <row r="133" spans="2:6">
      <c r="B133" s="7" t="s">
        <v>198</v>
      </c>
      <c r="C133" s="76" t="s">
        <v>0</v>
      </c>
      <c r="D133" s="76"/>
      <c r="E133" s="77">
        <v>0.02</v>
      </c>
      <c r="F133" s="78"/>
    </row>
    <row r="134" spans="2:6">
      <c r="B134" s="7" t="s">
        <v>200</v>
      </c>
      <c r="C134" s="73" t="s">
        <v>0</v>
      </c>
      <c r="D134" s="73"/>
      <c r="E134" s="74" t="s">
        <v>0</v>
      </c>
      <c r="F134" s="75"/>
    </row>
    <row r="135" spans="2:6">
      <c r="B135" s="7" t="s">
        <v>201</v>
      </c>
      <c r="C135" s="73" t="s">
        <v>0</v>
      </c>
      <c r="D135" s="73"/>
      <c r="E135" s="74" t="s">
        <v>0</v>
      </c>
      <c r="F135" s="75"/>
    </row>
    <row r="137" spans="2:6">
      <c r="B137" s="101"/>
      <c r="C137" s="102"/>
      <c r="D137" s="102"/>
      <c r="E137" s="102"/>
      <c r="F137" s="102"/>
    </row>
    <row r="139" spans="2:6">
      <c r="B139" s="101"/>
      <c r="C139" s="102"/>
      <c r="D139" s="102"/>
      <c r="E139" s="102"/>
      <c r="F139" s="102"/>
    </row>
  </sheetData>
  <mergeCells count="222">
    <mergeCell ref="C25:D25"/>
    <mergeCell ref="E25:F25"/>
    <mergeCell ref="C26:D26"/>
    <mergeCell ref="E26:F26"/>
    <mergeCell ref="C27:D27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E27:F27"/>
    <mergeCell ref="C28:D28"/>
    <mergeCell ref="E28:F28"/>
    <mergeCell ref="C29:D29"/>
    <mergeCell ref="E29:F29"/>
    <mergeCell ref="C30:D30"/>
    <mergeCell ref="E30:F30"/>
    <mergeCell ref="B137:F137"/>
    <mergeCell ref="B139:F1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82:D82"/>
    <mergeCell ref="E82:F82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E96:F96"/>
    <mergeCell ref="C97:D97"/>
    <mergeCell ref="E97:F97"/>
    <mergeCell ref="C88:D88"/>
    <mergeCell ref="E88:F88"/>
    <mergeCell ref="C89:D89"/>
    <mergeCell ref="E89:F89"/>
    <mergeCell ref="C7:D7"/>
    <mergeCell ref="E7:F7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79:D79"/>
    <mergeCell ref="E79:F79"/>
    <mergeCell ref="C80:D80"/>
    <mergeCell ref="E80:F80"/>
    <mergeCell ref="C81:D81"/>
    <mergeCell ref="E81:F81"/>
    <mergeCell ref="C8:D8"/>
    <mergeCell ref="E8:F8"/>
    <mergeCell ref="C9:D9"/>
    <mergeCell ref="E9:F9"/>
    <mergeCell ref="C10:D10"/>
    <mergeCell ref="E10:F10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104:D104"/>
    <mergeCell ref="E104:F104"/>
    <mergeCell ref="C17:D17"/>
    <mergeCell ref="E17:F17"/>
    <mergeCell ref="C18:D18"/>
    <mergeCell ref="E18:F18"/>
    <mergeCell ref="C19:D19"/>
    <mergeCell ref="E19:F19"/>
    <mergeCell ref="C90:D90"/>
    <mergeCell ref="E90:F90"/>
    <mergeCell ref="C91:D91"/>
    <mergeCell ref="E91:F91"/>
    <mergeCell ref="C92:D92"/>
    <mergeCell ref="E92:F92"/>
    <mergeCell ref="C83:D83"/>
    <mergeCell ref="C98:D98"/>
    <mergeCell ref="E98:F98"/>
    <mergeCell ref="C93:D93"/>
    <mergeCell ref="E93:F93"/>
    <mergeCell ref="C94:D94"/>
    <mergeCell ref="E94:F94"/>
    <mergeCell ref="C95:D95"/>
    <mergeCell ref="E95:F95"/>
    <mergeCell ref="C96:D96"/>
    <mergeCell ref="C135:D135"/>
    <mergeCell ref="E135:F135"/>
    <mergeCell ref="C131:D131"/>
    <mergeCell ref="E131:F131"/>
    <mergeCell ref="C132:D132"/>
    <mergeCell ref="E132:F132"/>
    <mergeCell ref="C133:D133"/>
    <mergeCell ref="E133:F133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34:D134"/>
    <mergeCell ref="E134:F134"/>
    <mergeCell ref="C129:D129"/>
    <mergeCell ref="E129:F129"/>
    <mergeCell ref="C130:D130"/>
    <mergeCell ref="E130:F130"/>
    <mergeCell ref="C103:D103"/>
    <mergeCell ref="E103:F103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13</vt:i4>
      </vt:variant>
    </vt:vector>
  </HeadingPairs>
  <TitlesOfParts>
    <vt:vector size="18" baseType="lpstr">
      <vt:lpstr>tabela glowna</vt:lpstr>
      <vt:lpstr>tabele uzupelniajace</vt:lpstr>
      <vt:lpstr>bilans</vt:lpstr>
      <vt:lpstr>rachunek wyniku</vt:lpstr>
      <vt:lpstr>zestawienie_zmian</vt:lpstr>
      <vt:lpstr>eFR_ARK_1_akcje</vt:lpstr>
      <vt:lpstr>eFR_ARK_Akcje</vt:lpstr>
      <vt:lpstr>eFR_ARK_bilans</vt:lpstr>
      <vt:lpstr>eFR_ARK_bilans_kat</vt:lpstr>
      <vt:lpstr>eFR_ARK_depozyty</vt:lpstr>
      <vt:lpstr>eFR_ARK_dluzne_pap</vt:lpstr>
      <vt:lpstr>eFR_ARK_rach_wyn</vt:lpstr>
      <vt:lpstr>eFR_ARK_rw_kat</vt:lpstr>
      <vt:lpstr>eFR_ARK_tab_glowna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2020-05-22T08:49:31Z</dcterms:modified>
</cp:coreProperties>
</file>